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2" yWindow="65522" windowWidth="13468" windowHeight="11492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6">'CUADRO 1,4'!$A$3:$Y$40</definedName>
    <definedName name="_xlnm.Print_Area" localSheetId="7">'CUADRO 1,5'!$A$3:$Y$45</definedName>
    <definedName name="_xlnm.Print_Area" localSheetId="16">'CUADRO 1.10'!$A$3:$Z$64</definedName>
    <definedName name="_xlnm.Print_Area" localSheetId="17">'CUADRO 1.11'!$A$3:$Z$64</definedName>
    <definedName name="_xlnm.Print_Area" localSheetId="18">'CUADRO 1.12'!$A$3:$Z$22</definedName>
    <definedName name="_xlnm.Print_Area" localSheetId="19">'CUADRO 1.13'!$A$3:$Z$17</definedName>
    <definedName name="_xlnm.Print_Area" localSheetId="2">'CUADRO 1.1A'!$A$4:$O$41</definedName>
    <definedName name="_xlnm.Print_Area" localSheetId="3">'CUADRO 1.1B'!$A$1:$N$41</definedName>
    <definedName name="_xlnm.Print_Area" localSheetId="10">'CUADRO 1.8'!$A$3:$Y$79</definedName>
    <definedName name="_xlnm.Print_Area" localSheetId="11">'CUADRO 1.8 B'!$A$3:$Y$45</definedName>
    <definedName name="_xlnm.Print_Area" localSheetId="12">'CUADRO 1.8 C'!$A$3:$Y$64</definedName>
    <definedName name="_xlnm.Print_Area" localSheetId="13">'CUADRO 1.9'!$A$3:$Y$59</definedName>
    <definedName name="_xlnm.Print_Area" localSheetId="14">'CUADRO 1.9 B'!$A$3:$Y$44</definedName>
    <definedName name="_xlnm.Print_Area" localSheetId="15">'CUADRO 1.9 C'!$A$3:$Y$76</definedName>
    <definedName name="PAX_NACIONAL" localSheetId="5">'CUADRO 1,3'!$A$6:$N$24</definedName>
    <definedName name="PAX_NACIONAL" localSheetId="6">'CUADRO 1,4'!$A$6:$T$38</definedName>
    <definedName name="PAX_NACIONAL" localSheetId="7">'CUADRO 1,5'!$A$6:$T$43</definedName>
    <definedName name="PAX_NACIONAL" localSheetId="9">'CUADRO 1,7'!$A$6:$N$42</definedName>
    <definedName name="PAX_NACIONAL" localSheetId="16">'CUADRO 1.10'!$A$6:$U$62</definedName>
    <definedName name="PAX_NACIONAL" localSheetId="17">'CUADRO 1.11'!$A$6:$U$62</definedName>
    <definedName name="PAX_NACIONAL" localSheetId="18">'CUADRO 1.12'!$A$6:$U$20</definedName>
    <definedName name="PAX_NACIONAL" localSheetId="19">'CUADRO 1.13'!$A$6:$U$15</definedName>
    <definedName name="PAX_NACIONAL" localSheetId="8">'CUADRO 1.6'!$A$6:$N$58</definedName>
    <definedName name="PAX_NACIONAL" localSheetId="10">'CUADRO 1.8'!$A$6:$T$76</definedName>
    <definedName name="PAX_NACIONAL" localSheetId="11">'CUADRO 1.8 B'!$A$6:$T$42</definedName>
    <definedName name="PAX_NACIONAL" localSheetId="12">'CUADRO 1.8 C'!$A$6:$T$61</definedName>
    <definedName name="PAX_NACIONAL" localSheetId="13">'CUADRO 1.9'!$A$6:$T$56</definedName>
    <definedName name="PAX_NACIONAL" localSheetId="14">'CUADRO 1.9 B'!$A$6:$T$41</definedName>
    <definedName name="PAX_NACIONAL" localSheetId="15">'CUADRO 1.9 C'!$A$6:$T$73</definedName>
    <definedName name="PAX_NACIONAL">'CUADRO 1,2'!$A$6:$N$24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<sst xmlns="http://schemas.openxmlformats.org/spreadsheetml/2006/main" count="1585" uniqueCount="474">
  <si>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</si>
  <si>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</si>
  <si>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</si>
  <si>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</si>
  <si>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</si>
  <si>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</si>
  <si>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</si>
  <si>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</si>
  <si>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</si>
  <si>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</si>
  <si>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</si>
  <si>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</si>
  <si>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</si>
  <si>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</si>
  <si>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</si>
  <si>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</si>
  <si>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</si>
  <si>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</si>
  <si>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</si>
  <si>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</si>
  <si>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</si>
  <si>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</si>
  <si>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</si>
  <si>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</si>
  <si>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</si>
  <si>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</si>
  <si>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</si>
  <si>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</si>
  <si>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</si>
  <si>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</si>
  <si>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Fuente: Empresas Aéreas Archivo Tráfico por Equipo, Tráfico de Aerotaxis, Tráfico de Vuelos Charter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</si>
  <si>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</si>
  <si>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</si>
  <si>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</si>
  <si>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</si>
  <si>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</si>
  <si>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</si>
  <si>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</si>
  <si>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</si>
  <si>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</si>
  <si>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</si>
  <si>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</si>
  <si>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</si>
  <si>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</si>
  <si>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</si>
  <si>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</si>
  <si>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</si>
  <si>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</si>
  <si>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</si>
  <si>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</si>
  <si>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</si>
  <si>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</si>
  <si>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</si>
  <si>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RUTA</t>
  </si>
  <si>
    <t>Cuadro 1.6 Pasajeros nacionales por principales rutas</t>
  </si>
  <si>
    <t>Fuente: Empresas aéreas, archivo origen-destino, tráfico de aerotaxis, tráfico de vuelos charter.</t>
  </si>
  <si>
    <t>Información provisional . Carga: Incluye el correo.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</si>
  <si>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</si>
  <si>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</si>
  <si>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</si>
  <si>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</si>
  <si>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</si>
  <si>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</si>
  <si>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</si>
  <si>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</si>
  <si>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</si>
  <si>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</si>
  <si>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</si>
  <si>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</si>
  <si>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</si>
  <si>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</si>
  <si>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</si>
  <si>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</si>
  <si>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</si>
  <si>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</si>
  <si>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</si>
  <si>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</si>
  <si>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</si>
  <si>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</si>
  <si>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</si>
  <si>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</si>
  <si>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</si>
  <si>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</si>
  <si>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</si>
  <si>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</si>
  <si>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</si>
  <si>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</si>
  <si>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</si>
  <si>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</si>
  <si>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</si>
  <si>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</si>
  <si>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</si>
  <si>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</si>
  <si>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</si>
  <si>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</si>
  <si>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</si>
  <si>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</si>
  <si>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</si>
  <si>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</si>
  <si>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</si>
  <si>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</si>
  <si>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</si>
  <si>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</si>
  <si>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</si>
  <si>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</si>
  <si>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</si>
  <si>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</si>
  <si>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</si>
  <si>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</si>
  <si>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</si>
  <si>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</si>
  <si>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</si>
  <si>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</si>
  <si>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</si>
  <si>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A partir del mes de enero de 2011, el boletín de origen-destino, contendrá información de transporte regular y transporte no regular.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</si>
  <si>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</si>
  <si>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</si>
  <si>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</si>
  <si>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</si>
  <si>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</si>
  <si>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</si>
  <si>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</si>
  <si>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</si>
  <si>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</si>
  <si>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</si>
  <si>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</si>
  <si>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</si>
  <si>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</si>
  <si>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</si>
  <si>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</si>
  <si>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</si>
  <si>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</si>
  <si>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</si>
  <si>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</si>
  <si>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</si>
  <si>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</si>
  <si>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</si>
  <si>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</si>
  <si>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</si>
  <si>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</si>
  <si>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Las empresas aéreas son la fuente de la información de este boletín, por medio de los archivos de origen-destino, tráfico de aerotaxis y tráfico de vuelos charter.</t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</si>
  <si>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</si>
  <si>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</si>
  <si>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</si>
  <si>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</si>
  <si>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</si>
  <si>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</si>
  <si>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</si>
  <si>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</si>
  <si>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Mayo</t>
  </si>
  <si>
    <t>Avianca</t>
  </si>
  <si>
    <t>Aires</t>
  </si>
  <si>
    <t>Copa Airlines Colombia</t>
  </si>
  <si>
    <t>Satena</t>
  </si>
  <si>
    <t>Easy Fly</t>
  </si>
  <si>
    <t>Aer. Antioquia</t>
  </si>
  <si>
    <t>Searca</t>
  </si>
  <si>
    <t>Taxcaldas</t>
  </si>
  <si>
    <t>Sarpa</t>
  </si>
  <si>
    <t>Petroleum</t>
  </si>
  <si>
    <t>Sadelca</t>
  </si>
  <si>
    <t>Selva</t>
  </si>
  <si>
    <t>Ara</t>
  </si>
  <si>
    <t>Otras</t>
  </si>
  <si>
    <t>Aerosucre</t>
  </si>
  <si>
    <t>LAS</t>
  </si>
  <si>
    <t>CV CARGO</t>
  </si>
  <si>
    <t>Aer Caribe</t>
  </si>
  <si>
    <t>Air Colombia</t>
  </si>
  <si>
    <t>Tampa</t>
  </si>
  <si>
    <t>American</t>
  </si>
  <si>
    <t>Iberia</t>
  </si>
  <si>
    <t>Aerogal</t>
  </si>
  <si>
    <t>Continental</t>
  </si>
  <si>
    <t>Taca</t>
  </si>
  <si>
    <t>Spirit Airlines</t>
  </si>
  <si>
    <t>Copa</t>
  </si>
  <si>
    <t>Delta</t>
  </si>
  <si>
    <t>Lan Peru</t>
  </si>
  <si>
    <t>Air France</t>
  </si>
  <si>
    <t>Lacsa</t>
  </si>
  <si>
    <t>Lufthansa</t>
  </si>
  <si>
    <t>Lan Chile</t>
  </si>
  <si>
    <t>Jetblue</t>
  </si>
  <si>
    <t>TAM</t>
  </si>
  <si>
    <t>Aeromexico</t>
  </si>
  <si>
    <t>Air Canada</t>
  </si>
  <si>
    <t>Conviasa</t>
  </si>
  <si>
    <t>Oceanair</t>
  </si>
  <si>
    <t>Aerol. Argentinas</t>
  </si>
  <si>
    <t>Tame</t>
  </si>
  <si>
    <t>Dutch Antilles</t>
  </si>
  <si>
    <t>Cubana</t>
  </si>
  <si>
    <t>Insel Air</t>
  </si>
  <si>
    <t>Tiara Air</t>
  </si>
  <si>
    <t>Centurion</t>
  </si>
  <si>
    <t>Linea A. Carguera de Col</t>
  </si>
  <si>
    <t>Airborne Express. Inc</t>
  </si>
  <si>
    <t>Ups</t>
  </si>
  <si>
    <t>Martinair</t>
  </si>
  <si>
    <t>Florida West</t>
  </si>
  <si>
    <t>Mas Air</t>
  </si>
  <si>
    <t>Absa</t>
  </si>
  <si>
    <t>Fedex</t>
  </si>
  <si>
    <t>Cargolux</t>
  </si>
  <si>
    <t>Lufthansa Cargo</t>
  </si>
  <si>
    <t>Vensecar C.A.</t>
  </si>
  <si>
    <t>BOG-MDE-BOG</t>
  </si>
  <si>
    <t>BOG-CLO-BOG</t>
  </si>
  <si>
    <t>BOG-CTG-BOG</t>
  </si>
  <si>
    <t>BOG-BAQ-BOG</t>
  </si>
  <si>
    <t>BOG-BGA-BOG</t>
  </si>
  <si>
    <t>BOG-SMR-BOG</t>
  </si>
  <si>
    <t>BOG-CUC-BOG</t>
  </si>
  <si>
    <t>BOG-PEI-BOG</t>
  </si>
  <si>
    <t>BOG-MTR-BOG</t>
  </si>
  <si>
    <t>BOG-ADZ-BOG</t>
  </si>
  <si>
    <t>BOG-EYP-BOG</t>
  </si>
  <si>
    <t>BOG-VUP-BOG</t>
  </si>
  <si>
    <t>CLO-MDE-CLO</t>
  </si>
  <si>
    <t>BOG-NVA-BOG</t>
  </si>
  <si>
    <t>CTG-MDE-CTG</t>
  </si>
  <si>
    <t>EOH-UIB-EOH</t>
  </si>
  <si>
    <t>BOG-EJA-BOG</t>
  </si>
  <si>
    <t>BOG-MZL-BOG</t>
  </si>
  <si>
    <t>BOG-AXM-BOG</t>
  </si>
  <si>
    <t>APO-EOH-APO</t>
  </si>
  <si>
    <t>BOG-PSO-BOG</t>
  </si>
  <si>
    <t>ADZ-MDE-ADZ</t>
  </si>
  <si>
    <t>BOG-EOH-BOG</t>
  </si>
  <si>
    <t>BOG-LET-BOG</t>
  </si>
  <si>
    <t>BAQ-MDE-BAQ</t>
  </si>
  <si>
    <t>CLO-CTG-CLO</t>
  </si>
  <si>
    <t>EOH-MTR-EOH</t>
  </si>
  <si>
    <t>BOG-IBE-BOG</t>
  </si>
  <si>
    <t>ADZ-CLO-ADZ</t>
  </si>
  <si>
    <t>MDE-SMR-MDE</t>
  </si>
  <si>
    <t>CLO-BAQ-CLO</t>
  </si>
  <si>
    <t>BOG-AUC-BOG</t>
  </si>
  <si>
    <t>CUC-BGA-CUC</t>
  </si>
  <si>
    <t>CTG-PEI-CTG</t>
  </si>
  <si>
    <t>BOG-UIB-BOG</t>
  </si>
  <si>
    <t>BOG-PPN-BOG</t>
  </si>
  <si>
    <t>EOH-PEI-EOH</t>
  </si>
  <si>
    <t>ADZ-PVA-ADZ</t>
  </si>
  <si>
    <t>ADZ-CTG-ADZ</t>
  </si>
  <si>
    <t>CLO-SMR-CLO</t>
  </si>
  <si>
    <t>BOG-FLA-BOG</t>
  </si>
  <si>
    <t>BOG-RCH-BOG</t>
  </si>
  <si>
    <t>CTG-BGA-CTG</t>
  </si>
  <si>
    <t>BOG-VVC-BOG</t>
  </si>
  <si>
    <t>CLO-PSO-CLO</t>
  </si>
  <si>
    <t>CLO-TCO-CLO</t>
  </si>
  <si>
    <t>OTRAS</t>
  </si>
  <si>
    <t>BOG-MIA-BOG</t>
  </si>
  <si>
    <t>BOG-FLL-BOG</t>
  </si>
  <si>
    <t>MDE-MIA-MDE</t>
  </si>
  <si>
    <t>CLO-MIA-CLO</t>
  </si>
  <si>
    <t>BOG-JFK-BOG</t>
  </si>
  <si>
    <t>BOG-IAH-BOG</t>
  </si>
  <si>
    <t>BAQ-MIA-BAQ</t>
  </si>
  <si>
    <t>BOG-ORL-BOG</t>
  </si>
  <si>
    <t>MDE-FLL-MDE</t>
  </si>
  <si>
    <t>BOG-EWR-BOG</t>
  </si>
  <si>
    <t>BOG-YYZ-BOG</t>
  </si>
  <si>
    <t>BOG-ATL-BOG</t>
  </si>
  <si>
    <t>MDE-JFK-MDE</t>
  </si>
  <si>
    <t>CTG-FLL-CTG</t>
  </si>
  <si>
    <t>AXM-FLL-AXM</t>
  </si>
  <si>
    <t>BOG-LAX-BOG</t>
  </si>
  <si>
    <t>BOG-LIM-BOG</t>
  </si>
  <si>
    <t>BOG-UIO-BOG</t>
  </si>
  <si>
    <t>BOG-CCS-BOG</t>
  </si>
  <si>
    <t>BOG-GRU-BOG</t>
  </si>
  <si>
    <t>BOG-SCL-BOG</t>
  </si>
  <si>
    <t>BOG-BUE-BOG</t>
  </si>
  <si>
    <t>BOG-SAO-BOG</t>
  </si>
  <si>
    <t>BOG-GYE-BOG</t>
  </si>
  <si>
    <t>MDE-UIO-MDE</t>
  </si>
  <si>
    <t>MDE-LIM-MDE</t>
  </si>
  <si>
    <t>BOG-VLN-BOG</t>
  </si>
  <si>
    <t>MDE-CCS-MDE</t>
  </si>
  <si>
    <t>CLO-UIO-CLO</t>
  </si>
  <si>
    <t>CLO-CCS-CLO</t>
  </si>
  <si>
    <t>CTG-CCS-CTG</t>
  </si>
  <si>
    <t>BOG-MAD-BOG</t>
  </si>
  <si>
    <t>BOG-CDG-BOG</t>
  </si>
  <si>
    <t>BOG-FRA-BOG</t>
  </si>
  <si>
    <t>CLO-MAD-CLO</t>
  </si>
  <si>
    <t>MDE-MAD-MDE</t>
  </si>
  <si>
    <t>BOG-BCN-BOG</t>
  </si>
  <si>
    <t>PEI-MAD-PEI</t>
  </si>
  <si>
    <t>CLO-BCN-CLO</t>
  </si>
  <si>
    <t>BAQ-MAD-BAQ</t>
  </si>
  <si>
    <t>CTG-MAD-CTG</t>
  </si>
  <si>
    <t>BOG-PTY-BOG</t>
  </si>
  <si>
    <t>BOG-MEX-BOG</t>
  </si>
  <si>
    <t>MDE-PTY-MDE</t>
  </si>
  <si>
    <t>CLO-PTY-CLO</t>
  </si>
  <si>
    <t>BOG-SJO-BOG</t>
  </si>
  <si>
    <t>CTG-PTY-CTG</t>
  </si>
  <si>
    <t>BAQ-PTY-BAQ</t>
  </si>
  <si>
    <t>BOG-SDQ-BOG</t>
  </si>
  <si>
    <t>ADZ-PTY-ADZ</t>
  </si>
  <si>
    <t>BOG-PUJ-BOG</t>
  </si>
  <si>
    <t>BOG-AUA-BOG</t>
  </si>
  <si>
    <t>BOG-CUR-BOG</t>
  </si>
  <si>
    <t>BOG-HAV-BOG</t>
  </si>
  <si>
    <t>MDE-CUR-MDE</t>
  </si>
  <si>
    <t>MDE-AUA-MDE</t>
  </si>
  <si>
    <t>CLO-AUA-CLO</t>
  </si>
  <si>
    <t>ESTADOS UNIDOS</t>
  </si>
  <si>
    <t>CANADA</t>
  </si>
  <si>
    <t>PUERTO RICO</t>
  </si>
  <si>
    <t>ECUADOR</t>
  </si>
  <si>
    <t>PERU</t>
  </si>
  <si>
    <t>VENEZUELA</t>
  </si>
  <si>
    <t>BRASIL</t>
  </si>
  <si>
    <t>CHILE</t>
  </si>
  <si>
    <t>ARGENTINA</t>
  </si>
  <si>
    <t>BOLIVIA</t>
  </si>
  <si>
    <t>URUGUAY</t>
  </si>
  <si>
    <t>PARAGUAY</t>
  </si>
  <si>
    <t>ESPAÑA</t>
  </si>
  <si>
    <t>FRANCIA</t>
  </si>
  <si>
    <t>ALEMANIA</t>
  </si>
  <si>
    <t>PANAMA</t>
  </si>
  <si>
    <t>MEXICO</t>
  </si>
  <si>
    <t>COSTA RICA</t>
  </si>
  <si>
    <t>EL SALVADOR</t>
  </si>
  <si>
    <t>REPUBLICA DOMINICANA</t>
  </si>
  <si>
    <t>GUATEMALA</t>
  </si>
  <si>
    <t>ANTILLAS HOLANDESAS</t>
  </si>
  <si>
    <t>CUBA</t>
  </si>
  <si>
    <t>BOG-CPQ-BOG</t>
  </si>
  <si>
    <t>BOG-AMS-BOG</t>
  </si>
  <si>
    <t>BOG-LUX-BOG</t>
  </si>
  <si>
    <t>HOLANDA</t>
  </si>
  <si>
    <t>LUXEMBURGO</t>
  </si>
  <si>
    <t>INGLATERRA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</si>
  <si>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</si>
  <si>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</si>
  <si>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</si>
  <si>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</si>
  <si>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</si>
  <si>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</si>
  <si>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</si>
  <si>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</si>
  <si>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</si>
  <si>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</si>
  <si>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</si>
  <si>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</si>
  <si>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</si>
  <si>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MEDELLIN</t>
  </si>
  <si>
    <t>MEDELLIN - OLAYA HERRERA</t>
  </si>
  <si>
    <t>SANTA MARTA</t>
  </si>
  <si>
    <t>SANTA MARTA - SIMON BOLIVAR</t>
  </si>
  <si>
    <t>SAN ANDRES - ISLA</t>
  </si>
  <si>
    <t>SAN ANDRES-GUSTAVO ROJAS PINILLA</t>
  </si>
  <si>
    <t>CUCUTA</t>
  </si>
  <si>
    <t>CUCUTA - CAMILO DAZA</t>
  </si>
  <si>
    <t>PEREIRA</t>
  </si>
  <si>
    <t>PEREIRA - MATECAÑAS</t>
  </si>
  <si>
    <t>MONTERIA</t>
  </si>
  <si>
    <t>MONTERIA - LOS GARZONES</t>
  </si>
  <si>
    <t>EL YOPAL</t>
  </si>
  <si>
    <t>QUIBDO</t>
  </si>
  <si>
    <t>QUIBDO - EL CARAÑO</t>
  </si>
  <si>
    <t>VALLEDUPAR</t>
  </si>
  <si>
    <t>VALLEDUPAR-ALFONSO LOPEZ P.</t>
  </si>
  <si>
    <t>NEIVA</t>
  </si>
  <si>
    <t>NEIVA - BENITO SALAS</t>
  </si>
  <si>
    <t>ARMENIA</t>
  </si>
  <si>
    <t>ARMENIA - EL EDEN</t>
  </si>
  <si>
    <t>MANIZALES</t>
  </si>
  <si>
    <t>MANIZALES - LA NUBIA</t>
  </si>
  <si>
    <t>PASTO</t>
  </si>
  <si>
    <t>PASTO - ANTONIO NARIQO</t>
  </si>
  <si>
    <t>BARRANCABERMEJA</t>
  </si>
  <si>
    <t>BARRANCABERMEJA-YARIGUIES</t>
  </si>
  <si>
    <t>CAREPA</t>
  </si>
  <si>
    <t>ANTONIO ROLDAN BETANCOURT</t>
  </si>
  <si>
    <t>IBAGUE</t>
  </si>
  <si>
    <t>IBAGUE - PERALES</t>
  </si>
  <si>
    <t>LETICIA</t>
  </si>
  <si>
    <t>LETICIA-ALFREDO VASQUEZ COBO</t>
  </si>
  <si>
    <t>VILLAVICENCIO</t>
  </si>
  <si>
    <t>VANGUARDIA</t>
  </si>
  <si>
    <t>ARAUCA - MUNICIPIO</t>
  </si>
  <si>
    <t>ARAUCA - SANTIAGO PEREZ QUIROZ</t>
  </si>
  <si>
    <t>POPAYAN</t>
  </si>
  <si>
    <t>POPAYAN - GMOLEON VALENCIA</t>
  </si>
  <si>
    <t>TUMACO</t>
  </si>
  <si>
    <t>TUMACO - LA FLORIDA</t>
  </si>
  <si>
    <t>PUERTO GAITAN</t>
  </si>
  <si>
    <t>MORELIA</t>
  </si>
  <si>
    <t>MAICAO</t>
  </si>
  <si>
    <t>JORGE ISAACS (ANTES LA MINA)</t>
  </si>
  <si>
    <t>COROZAL</t>
  </si>
  <si>
    <t>COROZAL - LAS BRUJAS</t>
  </si>
  <si>
    <t>PROVIDENCIA</t>
  </si>
  <si>
    <t>PROVIDENCIA- EL EMBRUJO</t>
  </si>
  <si>
    <t>RIOHACHA</t>
  </si>
  <si>
    <t>RIOHACHA-ALMIRANTE PADILLA</t>
  </si>
  <si>
    <t>FLORENCIA</t>
  </si>
  <si>
    <t>GUSTAVO ARTUNDUAGA PAREDES</t>
  </si>
  <si>
    <t>PUERTO ASIS</t>
  </si>
  <si>
    <t>PUERTO ASIS - 3 DE MAYO</t>
  </si>
  <si>
    <t>PUERTO CARRENO</t>
  </si>
  <si>
    <t>CARREÑO-GERMAN OLANO</t>
  </si>
  <si>
    <t>BAHIA SOLANO</t>
  </si>
  <si>
    <t>BAHIA SOLANO - JOSE C. MUTIS</t>
  </si>
  <si>
    <t>CAUCASIA</t>
  </si>
  <si>
    <t>CAUCASIA- JUAN H. WHITE</t>
  </si>
  <si>
    <t>PUERTO INIRIDA</t>
  </si>
  <si>
    <t>PUERTO INIRIDA - CESAR GAVIRIA TRUJ</t>
  </si>
  <si>
    <t>MITU</t>
  </si>
  <si>
    <t>SAN JOSE DEL GUAVIARE</t>
  </si>
  <si>
    <t>GUAPI</t>
  </si>
  <si>
    <t>GUAPI - JUAN CASIANO</t>
  </si>
  <si>
    <t>NUQUI</t>
  </si>
  <si>
    <t>NUQUI - REYES MURILLO</t>
  </si>
  <si>
    <t>VILLA GARZON</t>
  </si>
  <si>
    <t>CUMARIBO</t>
  </si>
  <si>
    <t>URIBIA</t>
  </si>
  <si>
    <t>PUERTO BOLIVAR - PORTETE</t>
  </si>
  <si>
    <t>CAPURGANA</t>
  </si>
  <si>
    <t>LOMA DE CHIRIGUANA</t>
  </si>
  <si>
    <t>CALENTURITAS</t>
  </si>
  <si>
    <t>EL BAGRE</t>
  </si>
  <si>
    <t>REMEDIOS</t>
  </si>
  <si>
    <t>REMEDIOS OTU</t>
  </si>
  <si>
    <t>BUENAVENTURA</t>
  </si>
  <si>
    <t>LA MACARENA</t>
  </si>
  <si>
    <t>LA MACARENA - META</t>
  </si>
  <si>
    <t>SOLANO</t>
  </si>
  <si>
    <t>PUERTO LEGUIZAMO</t>
  </si>
  <si>
    <t>LA PRIMAVERA</t>
  </si>
  <si>
    <t>CARURU</t>
  </si>
  <si>
    <t>GUAINIA (BARRANCO MINAS)</t>
  </si>
  <si>
    <t>BARRANCO MINAS</t>
  </si>
  <si>
    <t>MIRAFLORES - GUAVIARE</t>
  </si>
  <si>
    <t>MIRAFLORES</t>
  </si>
  <si>
    <t>Aeroexpreso del Pacifico</t>
  </si>
  <si>
    <t>CV Cargo</t>
  </si>
  <si>
    <t>ADZ-PEI-ADZ</t>
  </si>
  <si>
    <t>BOG-CZU-BOG</t>
  </si>
  <si>
    <t>CAQ-EOH-CAQ</t>
  </si>
  <si>
    <t>TARAIRA</t>
  </si>
  <si>
    <t>Ene - Ago 2010</t>
  </si>
  <si>
    <t>Ene - Ago 2011</t>
  </si>
  <si>
    <t>Ago 2011 - Ago 2010</t>
  </si>
  <si>
    <t>Ene - Ago 2011 / Ene - Ago 2010</t>
  </si>
  <si>
    <t>Ene- Ago 2010</t>
  </si>
  <si>
    <t>Ene- Ago 2011</t>
  </si>
  <si>
    <t>Agosto 2011</t>
  </si>
  <si>
    <t>Agosto 2010</t>
  </si>
  <si>
    <t>Enero - Agosto 2011</t>
  </si>
  <si>
    <t>Enero - Agosto 2010</t>
  </si>
  <si>
    <t>Aero Capital Ltda</t>
  </si>
  <si>
    <t>SAM</t>
  </si>
  <si>
    <t xml:space="preserve"> /0</t>
  </si>
  <si>
    <t>Aeromenegua</t>
  </si>
  <si>
    <t>Sky Lease I.</t>
  </si>
  <si>
    <t>PUERTO BOYACA</t>
  </si>
  <si>
    <t>VELASQUEZ</t>
  </si>
  <si>
    <t>COVENAS</t>
  </si>
  <si>
    <t>COVEÑAS</t>
  </si>
  <si>
    <t>LA PEDRERA</t>
  </si>
  <si>
    <t>TRES ESQUINAS AB</t>
  </si>
  <si>
    <t>SANTA RITA - VICHADA</t>
  </si>
  <si>
    <t>CENTRO ADM. "MARANDUA"</t>
  </si>
  <si>
    <t>BENEFICENCIA DEL TOLIMA</t>
  </si>
  <si>
    <t>Boletín Origen-Destino Agosto 2011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</si>
</sst>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6"/>
      <name val="Century Gothic"/>
      <family val="2"/>
    </font>
    <font>
      <b/>
      <sz val="10"/>
      <color indexed="49"/>
      <name val="Century Gothic"/>
      <family val="2"/>
    </font>
    <font>
      <b/>
      <sz val="10"/>
      <color indexed="30"/>
      <name val="Century Gothic"/>
      <family val="2"/>
    </font>
    <font>
      <b/>
      <sz val="12"/>
      <color indexed="30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sz val="11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0"/>
      <color indexed="30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2"/>
      <color indexed="30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7" tint="-0.24997000396251678"/>
      <name val="Century Gothic"/>
      <family val="2"/>
    </font>
    <font>
      <b/>
      <sz val="10"/>
      <color theme="8" tint="-0.24997000396251678"/>
      <name val="Century Gothic"/>
      <family val="2"/>
    </font>
    <font>
      <b/>
      <sz val="10"/>
      <color rgb="FF0033CC"/>
      <name val="Century Gothic"/>
      <family val="2"/>
    </font>
    <font>
      <b/>
      <sz val="12"/>
      <color rgb="FF0033CC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sz val="11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0"/>
      <color rgb="FF0033CC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sz val="12"/>
      <color rgb="FF0033CC"/>
      <name val="Century Gothic"/>
      <family val="2"/>
    </font>
    <font>
      <b/>
      <sz val="11"/>
      <color theme="3" tint="-0.4999699890613556"/>
      <name val="Calibri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sz val="11"/>
      <color theme="3"/>
      <name val="Century Gothic"/>
      <family val="2"/>
    </font>
    <font>
      <sz val="10"/>
      <color theme="3"/>
      <name val="Century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4"/>
        <bgColor indexed="64"/>
      </patternFill>
    </fill>
  </fills>
  <borders count="2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102" fillId="0" borderId="0" applyNumberFormat="0" applyFill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3" fillId="29" borderId="1" applyNumberFormat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5" fillId="0" borderId="0">
      <alignment/>
      <protection/>
    </xf>
    <xf numFmtId="0" fontId="107" fillId="0" borderId="0">
      <alignment/>
      <protection/>
    </xf>
    <xf numFmtId="0" fontId="11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8" fillId="21" borderId="5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02" fillId="0" borderId="8" applyNumberFormat="0" applyFill="0" applyAlignment="0" applyProtection="0"/>
    <xf numFmtId="0" fontId="114" fillId="0" borderId="9" applyNumberFormat="0" applyFill="0" applyAlignment="0" applyProtection="0"/>
  </cellStyleXfs>
  <cellXfs count="771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0" fontId="4" fillId="33" borderId="0" xfId="62" applyNumberFormat="1" applyFont="1" applyFill="1" applyBorder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37" fontId="7" fillId="0" borderId="14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8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9" fillId="0" borderId="23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 applyAlignment="1" applyProtection="1">
      <alignment horizontal="right" indent="1"/>
      <protection/>
    </xf>
    <xf numFmtId="2" fontId="6" fillId="0" borderId="0" xfId="60" applyNumberFormat="1" applyFont="1" applyFill="1" applyBorder="1" applyAlignment="1" applyProtection="1">
      <alignment horizontal="center"/>
      <protection/>
    </xf>
    <xf numFmtId="2" fontId="6" fillId="0" borderId="16" xfId="60" applyNumberFormat="1" applyFont="1" applyFill="1" applyBorder="1" applyAlignment="1" applyProtection="1">
      <alignment horizontal="center"/>
      <protection/>
    </xf>
    <xf numFmtId="2" fontId="6" fillId="0" borderId="17" xfId="60" applyNumberFormat="1" applyFont="1" applyFill="1" applyBorder="1" applyAlignment="1" applyProtection="1">
      <alignment horizontal="center"/>
      <protection/>
    </xf>
    <xf numFmtId="2" fontId="6" fillId="0" borderId="18" xfId="60" applyNumberFormat="1" applyFont="1" applyFill="1" applyBorder="1" applyAlignment="1" applyProtection="1">
      <alignment horizontal="center"/>
      <protection/>
    </xf>
    <xf numFmtId="37" fontId="3" fillId="0" borderId="0" xfId="60" applyFont="1" applyFill="1" applyBorder="1">
      <alignment/>
      <protection/>
    </xf>
    <xf numFmtId="37" fontId="10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Protection="1">
      <alignment/>
      <protection/>
    </xf>
    <xf numFmtId="37" fontId="3" fillId="0" borderId="26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8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1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2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13" fillId="34" borderId="15" xfId="60" applyFont="1" applyFill="1" applyBorder="1">
      <alignment/>
      <protection/>
    </xf>
    <xf numFmtId="37" fontId="13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6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5" fillId="0" borderId="18" xfId="60" applyFont="1" applyFill="1" applyBorder="1" applyAlignment="1" applyProtection="1">
      <alignment vertical="center"/>
      <protection/>
    </xf>
    <xf numFmtId="3" fontId="3" fillId="0" borderId="26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115" fillId="0" borderId="0" xfId="60" applyFont="1">
      <alignment/>
      <protection/>
    </xf>
    <xf numFmtId="37" fontId="116" fillId="0" borderId="0" xfId="60" applyFont="1">
      <alignment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3" fillId="0" borderId="31" xfId="60" applyFont="1" applyFill="1" applyBorder="1" applyProtection="1">
      <alignment/>
      <protection/>
    </xf>
    <xf numFmtId="37" fontId="3" fillId="0" borderId="32" xfId="60" applyFont="1" applyFill="1" applyBorder="1" applyProtection="1">
      <alignment/>
      <protection/>
    </xf>
    <xf numFmtId="37" fontId="3" fillId="0" borderId="33" xfId="60" applyFont="1" applyFill="1" applyBorder="1" applyProtection="1">
      <alignment/>
      <protection/>
    </xf>
    <xf numFmtId="37" fontId="3" fillId="0" borderId="32" xfId="60" applyFont="1" applyFill="1" applyBorder="1" applyAlignment="1" applyProtection="1">
      <alignment horizontal="right"/>
      <protection/>
    </xf>
    <xf numFmtId="37" fontId="3" fillId="0" borderId="34" xfId="60" applyFont="1" applyFill="1" applyBorder="1" applyAlignment="1" applyProtection="1">
      <alignment horizontal="right"/>
      <protection/>
    </xf>
    <xf numFmtId="3" fontId="3" fillId="0" borderId="32" xfId="60" applyNumberFormat="1" applyFont="1" applyFill="1" applyBorder="1" applyAlignment="1">
      <alignment horizontal="right"/>
      <protection/>
    </xf>
    <xf numFmtId="3" fontId="3" fillId="0" borderId="34" xfId="60" applyNumberFormat="1" applyFont="1" applyFill="1" applyBorder="1" applyAlignment="1">
      <alignment horizontal="right"/>
      <protection/>
    </xf>
    <xf numFmtId="3" fontId="3" fillId="0" borderId="32" xfId="60" applyNumberFormat="1" applyFont="1" applyFill="1" applyBorder="1">
      <alignment/>
      <protection/>
    </xf>
    <xf numFmtId="37" fontId="15" fillId="0" borderId="0" xfId="60" applyFont="1">
      <alignment/>
      <protection/>
    </xf>
    <xf numFmtId="37" fontId="14" fillId="35" borderId="35" xfId="60" applyFont="1" applyFill="1" applyBorder="1" applyAlignment="1" applyProtection="1">
      <alignment horizontal="center"/>
      <protection/>
    </xf>
    <xf numFmtId="37" fontId="14" fillId="35" borderId="36" xfId="60" applyFont="1" applyFill="1" applyBorder="1" applyAlignment="1" applyProtection="1">
      <alignment horizontal="center"/>
      <protection/>
    </xf>
    <xf numFmtId="37" fontId="14" fillId="35" borderId="37" xfId="60" applyFont="1" applyFill="1" applyBorder="1" applyAlignment="1" applyProtection="1">
      <alignment horizontal="center"/>
      <protection/>
    </xf>
    <xf numFmtId="37" fontId="14" fillId="35" borderId="38" xfId="60" applyFont="1" applyFill="1" applyBorder="1" applyAlignment="1" applyProtection="1">
      <alignment horizontal="center"/>
      <protection/>
    </xf>
    <xf numFmtId="37" fontId="14" fillId="35" borderId="13" xfId="60" applyFont="1" applyFill="1" applyBorder="1" applyAlignment="1">
      <alignment horizontal="centerContinuous"/>
      <protection/>
    </xf>
    <xf numFmtId="37" fontId="14" fillId="35" borderId="14" xfId="60" applyFont="1" applyFill="1" applyBorder="1" applyAlignment="1" applyProtection="1">
      <alignment horizontal="centerContinuous"/>
      <protection/>
    </xf>
    <xf numFmtId="37" fontId="19" fillId="35" borderId="31" xfId="60" applyFont="1" applyFill="1" applyBorder="1" applyAlignment="1">
      <alignment horizontal="centerContinuous" vertical="center"/>
      <protection/>
    </xf>
    <xf numFmtId="37" fontId="19" fillId="35" borderId="0" xfId="60" applyFont="1" applyFill="1" applyBorder="1" applyAlignment="1" applyProtection="1">
      <alignment horizontal="center" vertical="center"/>
      <protection/>
    </xf>
    <xf numFmtId="37" fontId="19" fillId="35" borderId="11" xfId="60" applyFont="1" applyFill="1" applyBorder="1" applyAlignment="1" applyProtection="1">
      <alignment vertical="center"/>
      <protection/>
    </xf>
    <xf numFmtId="37" fontId="19" fillId="35" borderId="14" xfId="60" applyFont="1" applyFill="1" applyBorder="1" applyAlignment="1" applyProtection="1">
      <alignment vertical="center"/>
      <protection/>
    </xf>
    <xf numFmtId="37" fontId="21" fillId="35" borderId="17" xfId="60" applyFont="1" applyFill="1" applyBorder="1">
      <alignment/>
      <protection/>
    </xf>
    <xf numFmtId="37" fontId="21" fillId="35" borderId="18" xfId="60" applyFont="1" applyFill="1" applyBorder="1">
      <alignment/>
      <protection/>
    </xf>
    <xf numFmtId="37" fontId="21" fillId="35" borderId="33" xfId="60" applyFont="1" applyFill="1" applyBorder="1">
      <alignment/>
      <protection/>
    </xf>
    <xf numFmtId="37" fontId="21" fillId="35" borderId="34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9" fillId="35" borderId="11" xfId="60" applyFont="1" applyFill="1" applyBorder="1" applyAlignment="1">
      <alignment vertical="center"/>
      <protection/>
    </xf>
    <xf numFmtId="37" fontId="19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9" fontId="5" fillId="0" borderId="0" xfId="60" applyNumberFormat="1" applyFont="1" applyFill="1" applyBorder="1" applyProtection="1">
      <alignment/>
      <protection/>
    </xf>
    <xf numFmtId="37" fontId="6" fillId="0" borderId="14" xfId="60" applyFont="1" applyFill="1" applyBorder="1" applyAlignment="1" applyProtection="1">
      <alignment horizontal="left"/>
      <protection/>
    </xf>
    <xf numFmtId="37" fontId="3" fillId="0" borderId="28" xfId="60" applyFont="1" applyFill="1" applyBorder="1" applyProtection="1">
      <alignment/>
      <protection/>
    </xf>
    <xf numFmtId="164" fontId="3" fillId="0" borderId="0" xfId="60" applyNumberFormat="1" applyFont="1">
      <alignment/>
      <protection/>
    </xf>
    <xf numFmtId="37" fontId="117" fillId="0" borderId="0" xfId="60" applyFont="1" applyAlignment="1">
      <alignment vertical="center"/>
      <protection/>
    </xf>
    <xf numFmtId="37" fontId="118" fillId="0" borderId="18" xfId="60" applyFont="1" applyFill="1" applyBorder="1" applyAlignment="1" applyProtection="1">
      <alignment vertical="center"/>
      <protection/>
    </xf>
    <xf numFmtId="37" fontId="3" fillId="0" borderId="0" xfId="60" applyFont="1" applyAlignment="1">
      <alignment vertical="center"/>
      <protection/>
    </xf>
    <xf numFmtId="37" fontId="6" fillId="34" borderId="15" xfId="60" applyFont="1" applyFill="1" applyBorder="1" applyAlignment="1">
      <alignment vertical="center"/>
      <protection/>
    </xf>
    <xf numFmtId="37" fontId="6" fillId="0" borderId="17" xfId="60" applyFont="1" applyFill="1" applyBorder="1" applyAlignment="1" applyProtection="1">
      <alignment vertical="center"/>
      <protection/>
    </xf>
    <xf numFmtId="37" fontId="6" fillId="0" borderId="16" xfId="60" applyFont="1" applyFill="1" applyBorder="1" applyAlignment="1" applyProtection="1">
      <alignment vertical="center"/>
      <protection/>
    </xf>
    <xf numFmtId="37" fontId="6" fillId="0" borderId="18" xfId="60" applyFont="1" applyFill="1" applyBorder="1" applyAlignment="1" applyProtection="1">
      <alignment vertical="center"/>
      <protection/>
    </xf>
    <xf numFmtId="37" fontId="6" fillId="0" borderId="16" xfId="60" applyFont="1" applyFill="1" applyBorder="1" applyAlignment="1" applyProtection="1">
      <alignment horizontal="right" vertical="center"/>
      <protection/>
    </xf>
    <xf numFmtId="37" fontId="6" fillId="0" borderId="18" xfId="60" applyFont="1" applyFill="1" applyBorder="1" applyAlignment="1" applyProtection="1">
      <alignment horizontal="right" vertical="center"/>
      <protection/>
    </xf>
    <xf numFmtId="3" fontId="6" fillId="0" borderId="16" xfId="60" applyNumberFormat="1" applyFont="1" applyFill="1" applyBorder="1" applyAlignment="1">
      <alignment horizontal="right" vertical="center"/>
      <protection/>
    </xf>
    <xf numFmtId="3" fontId="6" fillId="0" borderId="18" xfId="60" applyNumberFormat="1" applyFont="1" applyFill="1" applyBorder="1" applyAlignment="1">
      <alignment vertical="center"/>
      <protection/>
    </xf>
    <xf numFmtId="3" fontId="6" fillId="0" borderId="16" xfId="60" applyNumberFormat="1" applyFont="1" applyFill="1" applyBorder="1" applyAlignment="1">
      <alignment vertical="center"/>
      <protection/>
    </xf>
    <xf numFmtId="3" fontId="6" fillId="0" borderId="18" xfId="60" applyNumberFormat="1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3" fillId="34" borderId="24" xfId="60" applyFont="1" applyFill="1" applyBorder="1">
      <alignment/>
      <protection/>
    </xf>
    <xf numFmtId="37" fontId="6" fillId="0" borderId="17" xfId="60" applyFont="1" applyFill="1" applyBorder="1" applyProtection="1">
      <alignment/>
      <protection/>
    </xf>
    <xf numFmtId="37" fontId="6" fillId="0" borderId="16" xfId="60" applyFont="1" applyFill="1" applyBorder="1" applyProtection="1">
      <alignment/>
      <protection/>
    </xf>
    <xf numFmtId="37" fontId="6" fillId="0" borderId="18" xfId="60" applyFont="1" applyFill="1" applyBorder="1" applyProtection="1">
      <alignment/>
      <protection/>
    </xf>
    <xf numFmtId="37" fontId="6" fillId="0" borderId="16" xfId="60" applyFont="1" applyFill="1" applyBorder="1" applyAlignment="1" applyProtection="1">
      <alignment horizontal="right"/>
      <protection/>
    </xf>
    <xf numFmtId="37" fontId="6" fillId="0" borderId="18" xfId="60" applyFont="1" applyFill="1" applyBorder="1" applyAlignment="1" applyProtection="1">
      <alignment horizontal="right"/>
      <protection/>
    </xf>
    <xf numFmtId="3" fontId="6" fillId="0" borderId="16" xfId="60" applyNumberFormat="1" applyFont="1" applyFill="1" applyBorder="1" applyAlignment="1">
      <alignment horizontal="right"/>
      <protection/>
    </xf>
    <xf numFmtId="3" fontId="6" fillId="0" borderId="18" xfId="60" applyNumberFormat="1" applyFont="1" applyFill="1" applyBorder="1" applyAlignment="1">
      <alignment horizontal="right"/>
      <protection/>
    </xf>
    <xf numFmtId="3" fontId="6" fillId="0" borderId="16" xfId="60" applyNumberFormat="1" applyFont="1" applyFill="1" applyBorder="1">
      <alignment/>
      <protection/>
    </xf>
    <xf numFmtId="37" fontId="6" fillId="0" borderId="33" xfId="60" applyFont="1" applyFill="1" applyBorder="1" applyProtection="1">
      <alignment/>
      <protection/>
    </xf>
    <xf numFmtId="37" fontId="6" fillId="0" borderId="32" xfId="60" applyFont="1" applyFill="1" applyBorder="1" applyProtection="1">
      <alignment/>
      <protection/>
    </xf>
    <xf numFmtId="37" fontId="6" fillId="0" borderId="34" xfId="60" applyFont="1" applyFill="1" applyBorder="1" applyProtection="1">
      <alignment/>
      <protection/>
    </xf>
    <xf numFmtId="37" fontId="6" fillId="0" borderId="32" xfId="60" applyFont="1" applyFill="1" applyBorder="1" applyAlignment="1" applyProtection="1">
      <alignment horizontal="right"/>
      <protection/>
    </xf>
    <xf numFmtId="37" fontId="6" fillId="0" borderId="34" xfId="60" applyFont="1" applyFill="1" applyBorder="1" applyAlignment="1" applyProtection="1">
      <alignment horizontal="right"/>
      <protection/>
    </xf>
    <xf numFmtId="3" fontId="6" fillId="0" borderId="32" xfId="60" applyNumberFormat="1" applyFont="1" applyFill="1" applyBorder="1" applyAlignment="1">
      <alignment horizontal="right"/>
      <protection/>
    </xf>
    <xf numFmtId="3" fontId="6" fillId="0" borderId="34" xfId="60" applyNumberFormat="1" applyFont="1" applyFill="1" applyBorder="1" applyAlignment="1">
      <alignment horizontal="right"/>
      <protection/>
    </xf>
    <xf numFmtId="3" fontId="6" fillId="0" borderId="32" xfId="60" applyNumberFormat="1" applyFont="1" applyFill="1" applyBorder="1">
      <alignment/>
      <protection/>
    </xf>
    <xf numFmtId="37" fontId="19" fillId="35" borderId="33" xfId="60" applyFont="1" applyFill="1" applyBorder="1" applyAlignment="1">
      <alignment horizontal="centerContinuous" vertical="center"/>
      <protection/>
    </xf>
    <xf numFmtId="37" fontId="19" fillId="35" borderId="34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6" fillId="0" borderId="0" xfId="63" applyFont="1">
      <alignment/>
      <protection/>
    </xf>
    <xf numFmtId="2" fontId="3" fillId="0" borderId="39" xfId="63" applyNumberFormat="1" applyFont="1" applyBorder="1">
      <alignment/>
      <protection/>
    </xf>
    <xf numFmtId="3" fontId="3" fillId="0" borderId="21" xfId="63" applyNumberFormat="1" applyFont="1" applyBorder="1">
      <alignment/>
      <protection/>
    </xf>
    <xf numFmtId="3" fontId="3" fillId="0" borderId="40" xfId="63" applyNumberFormat="1" applyFont="1" applyBorder="1">
      <alignment/>
      <protection/>
    </xf>
    <xf numFmtId="10" fontId="3" fillId="0" borderId="41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2" xfId="63" applyNumberFormat="1" applyFont="1" applyBorder="1" quotePrefix="1">
      <alignment/>
      <protection/>
    </xf>
    <xf numFmtId="2" fontId="3" fillId="0" borderId="43" xfId="63" applyNumberFormat="1" applyFont="1" applyBorder="1">
      <alignment/>
      <protection/>
    </xf>
    <xf numFmtId="3" fontId="3" fillId="0" borderId="44" xfId="63" applyNumberFormat="1" applyFont="1" applyBorder="1">
      <alignment/>
      <protection/>
    </xf>
    <xf numFmtId="3" fontId="3" fillId="0" borderId="45" xfId="63" applyNumberFormat="1" applyFont="1" applyBorder="1">
      <alignment/>
      <protection/>
    </xf>
    <xf numFmtId="10" fontId="3" fillId="0" borderId="46" xfId="63" applyNumberFormat="1" applyFont="1" applyBorder="1">
      <alignment/>
      <protection/>
    </xf>
    <xf numFmtId="2" fontId="3" fillId="0" borderId="43" xfId="63" applyNumberFormat="1" applyFont="1" applyBorder="1" applyAlignment="1">
      <alignment horizontal="right"/>
      <protection/>
    </xf>
    <xf numFmtId="0" fontId="3" fillId="0" borderId="47" xfId="63" applyNumberFormat="1" applyFont="1" applyBorder="1" quotePrefix="1">
      <alignment/>
      <protection/>
    </xf>
    <xf numFmtId="2" fontId="27" fillId="36" borderId="48" xfId="63" applyNumberFormat="1" applyFont="1" applyFill="1" applyBorder="1">
      <alignment/>
      <protection/>
    </xf>
    <xf numFmtId="3" fontId="27" fillId="36" borderId="49" xfId="63" applyNumberFormat="1" applyFont="1" applyFill="1" applyBorder="1">
      <alignment/>
      <protection/>
    </xf>
    <xf numFmtId="3" fontId="27" fillId="36" borderId="50" xfId="63" applyNumberFormat="1" applyFont="1" applyFill="1" applyBorder="1">
      <alignment/>
      <protection/>
    </xf>
    <xf numFmtId="10" fontId="27" fillId="36" borderId="51" xfId="63" applyNumberFormat="1" applyFont="1" applyFill="1" applyBorder="1">
      <alignment/>
      <protection/>
    </xf>
    <xf numFmtId="3" fontId="27" fillId="36" borderId="52" xfId="63" applyNumberFormat="1" applyFont="1" applyFill="1" applyBorder="1">
      <alignment/>
      <protection/>
    </xf>
    <xf numFmtId="3" fontId="27" fillId="36" borderId="53" xfId="63" applyNumberFormat="1" applyFont="1" applyFill="1" applyBorder="1">
      <alignment/>
      <protection/>
    </xf>
    <xf numFmtId="0" fontId="27" fillId="36" borderId="50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5" xfId="63" applyNumberFormat="1" applyFont="1" applyFill="1" applyBorder="1" applyAlignment="1">
      <alignment horizontal="center" vertical="center" wrapText="1"/>
      <protection/>
    </xf>
    <xf numFmtId="49" fontId="5" fillId="35" borderId="56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9" fillId="0" borderId="0" xfId="63" applyFont="1">
      <alignment/>
      <protection/>
    </xf>
    <xf numFmtId="2" fontId="29" fillId="37" borderId="48" xfId="63" applyNumberFormat="1" applyFont="1" applyFill="1" applyBorder="1">
      <alignment/>
      <protection/>
    </xf>
    <xf numFmtId="3" fontId="29" fillId="37" borderId="49" xfId="63" applyNumberFormat="1" applyFont="1" applyFill="1" applyBorder="1">
      <alignment/>
      <protection/>
    </xf>
    <xf numFmtId="3" fontId="29" fillId="37" borderId="50" xfId="63" applyNumberFormat="1" applyFont="1" applyFill="1" applyBorder="1">
      <alignment/>
      <protection/>
    </xf>
    <xf numFmtId="10" fontId="29" fillId="37" borderId="51" xfId="63" applyNumberFormat="1" applyFont="1" applyFill="1" applyBorder="1">
      <alignment/>
      <protection/>
    </xf>
    <xf numFmtId="0" fontId="29" fillId="37" borderId="50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7" xfId="57" applyNumberFormat="1" applyFont="1" applyFill="1" applyBorder="1" applyAlignment="1">
      <alignment horizontal="right"/>
      <protection/>
    </xf>
    <xf numFmtId="3" fontId="13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3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2" xfId="57" applyNumberFormat="1" applyFont="1" applyFill="1" applyBorder="1">
      <alignment/>
      <protection/>
    </xf>
    <xf numFmtId="3" fontId="6" fillId="0" borderId="63" xfId="57" applyNumberFormat="1" applyFont="1" applyFill="1" applyBorder="1">
      <alignment/>
      <protection/>
    </xf>
    <xf numFmtId="10" fontId="6" fillId="0" borderId="62" xfId="57" applyNumberFormat="1" applyFont="1" applyFill="1" applyBorder="1" applyAlignment="1">
      <alignment horizontal="right"/>
      <protection/>
    </xf>
    <xf numFmtId="0" fontId="6" fillId="0" borderId="64" xfId="57" applyFont="1" applyFill="1" applyBorder="1">
      <alignment/>
      <protection/>
    </xf>
    <xf numFmtId="10" fontId="6" fillId="0" borderId="65" xfId="57" applyNumberFormat="1" applyFont="1" applyFill="1" applyBorder="1" applyAlignment="1">
      <alignment horizontal="right"/>
      <protection/>
    </xf>
    <xf numFmtId="3" fontId="13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3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70" xfId="57" applyNumberFormat="1" applyFont="1" applyFill="1" applyBorder="1">
      <alignment/>
      <protection/>
    </xf>
    <xf numFmtId="3" fontId="6" fillId="0" borderId="71" xfId="57" applyNumberFormat="1" applyFont="1" applyFill="1" applyBorder="1">
      <alignment/>
      <protection/>
    </xf>
    <xf numFmtId="10" fontId="6" fillId="0" borderId="70" xfId="57" applyNumberFormat="1" applyFont="1" applyFill="1" applyBorder="1" applyAlignment="1">
      <alignment horizontal="right"/>
      <protection/>
    </xf>
    <xf numFmtId="0" fontId="6" fillId="0" borderId="72" xfId="57" applyFont="1" applyFill="1" applyBorder="1">
      <alignment/>
      <protection/>
    </xf>
    <xf numFmtId="10" fontId="6" fillId="0" borderId="73" xfId="57" applyNumberFormat="1" applyFont="1" applyFill="1" applyBorder="1" applyAlignment="1">
      <alignment horizontal="right"/>
      <protection/>
    </xf>
    <xf numFmtId="3" fontId="13" fillId="0" borderId="74" xfId="57" applyNumberFormat="1" applyFont="1" applyFill="1" applyBorder="1">
      <alignment/>
      <protection/>
    </xf>
    <xf numFmtId="3" fontId="6" fillId="0" borderId="46" xfId="57" applyNumberFormat="1" applyFont="1" applyFill="1" applyBorder="1">
      <alignment/>
      <protection/>
    </xf>
    <xf numFmtId="3" fontId="6" fillId="0" borderId="75" xfId="57" applyNumberFormat="1" applyFont="1" applyFill="1" applyBorder="1">
      <alignment/>
      <protection/>
    </xf>
    <xf numFmtId="3" fontId="6" fillId="0" borderId="76" xfId="57" applyNumberFormat="1" applyFont="1" applyFill="1" applyBorder="1">
      <alignment/>
      <protection/>
    </xf>
    <xf numFmtId="10" fontId="6" fillId="0" borderId="77" xfId="57" applyNumberFormat="1" applyFont="1" applyFill="1" applyBorder="1">
      <alignment/>
      <protection/>
    </xf>
    <xf numFmtId="3" fontId="6" fillId="0" borderId="45" xfId="57" applyNumberFormat="1" applyFont="1" applyFill="1" applyBorder="1">
      <alignment/>
      <protection/>
    </xf>
    <xf numFmtId="10" fontId="6" fillId="0" borderId="77" xfId="57" applyNumberFormat="1" applyFont="1" applyFill="1" applyBorder="1" applyAlignment="1">
      <alignment horizontal="right"/>
      <protection/>
    </xf>
    <xf numFmtId="0" fontId="6" fillId="0" borderId="78" xfId="57" applyFont="1" applyFill="1" applyBorder="1">
      <alignment/>
      <protection/>
    </xf>
    <xf numFmtId="0" fontId="30" fillId="0" borderId="0" xfId="57" applyFont="1" applyFill="1" applyAlignment="1">
      <alignment vertical="center"/>
      <protection/>
    </xf>
    <xf numFmtId="10" fontId="30" fillId="36" borderId="79" xfId="57" applyNumberFormat="1" applyFont="1" applyFill="1" applyBorder="1" applyAlignment="1">
      <alignment horizontal="right" vertical="center"/>
      <protection/>
    </xf>
    <xf numFmtId="3" fontId="30" fillId="36" borderId="80" xfId="57" applyNumberFormat="1" applyFont="1" applyFill="1" applyBorder="1" applyAlignment="1">
      <alignment vertical="center"/>
      <protection/>
    </xf>
    <xf numFmtId="3" fontId="30" fillId="36" borderId="81" xfId="57" applyNumberFormat="1" applyFont="1" applyFill="1" applyBorder="1" applyAlignment="1">
      <alignment vertical="center"/>
      <protection/>
    </xf>
    <xf numFmtId="3" fontId="30" fillId="36" borderId="82" xfId="57" applyNumberFormat="1" applyFont="1" applyFill="1" applyBorder="1" applyAlignment="1">
      <alignment vertical="center"/>
      <protection/>
    </xf>
    <xf numFmtId="3" fontId="30" fillId="36" borderId="83" xfId="57" applyNumberFormat="1" applyFont="1" applyFill="1" applyBorder="1" applyAlignment="1">
      <alignment vertical="center"/>
      <protection/>
    </xf>
    <xf numFmtId="165" fontId="30" fillId="36" borderId="84" xfId="57" applyNumberFormat="1" applyFont="1" applyFill="1" applyBorder="1" applyAlignment="1">
      <alignment vertical="center"/>
      <protection/>
    </xf>
    <xf numFmtId="3" fontId="30" fillId="36" borderId="85" xfId="57" applyNumberFormat="1" applyFont="1" applyFill="1" applyBorder="1" applyAlignment="1">
      <alignment vertical="center"/>
      <protection/>
    </xf>
    <xf numFmtId="10" fontId="30" fillId="36" borderId="84" xfId="57" applyNumberFormat="1" applyFont="1" applyFill="1" applyBorder="1" applyAlignment="1">
      <alignment horizontal="right" vertical="center"/>
      <protection/>
    </xf>
    <xf numFmtId="3" fontId="30" fillId="36" borderId="86" xfId="57" applyNumberFormat="1" applyFont="1" applyFill="1" applyBorder="1" applyAlignment="1">
      <alignment vertical="center"/>
      <protection/>
    </xf>
    <xf numFmtId="0" fontId="30" fillId="36" borderId="87" xfId="57" applyNumberFormat="1" applyFont="1" applyFill="1" applyBorder="1" applyAlignment="1">
      <alignment vertical="center"/>
      <protection/>
    </xf>
    <xf numFmtId="1" fontId="15" fillId="0" borderId="0" xfId="57" applyNumberFormat="1" applyFont="1" applyFill="1" applyAlignment="1">
      <alignment horizontal="center" vertical="center" wrapText="1"/>
      <protection/>
    </xf>
    <xf numFmtId="49" fontId="14" fillId="35" borderId="59" xfId="57" applyNumberFormat="1" applyFont="1" applyFill="1" applyBorder="1" applyAlignment="1">
      <alignment horizontal="center" vertical="center" wrapText="1"/>
      <protection/>
    </xf>
    <xf numFmtId="49" fontId="14" fillId="35" borderId="60" xfId="57" applyNumberFormat="1" applyFont="1" applyFill="1" applyBorder="1" applyAlignment="1">
      <alignment horizontal="center" vertical="center" wrapText="1"/>
      <protection/>
    </xf>
    <xf numFmtId="49" fontId="14" fillId="35" borderId="63" xfId="57" applyNumberFormat="1" applyFont="1" applyFill="1" applyBorder="1" applyAlignment="1">
      <alignment horizontal="center" vertical="center" wrapText="1"/>
      <protection/>
    </xf>
    <xf numFmtId="49" fontId="14" fillId="35" borderId="61" xfId="57" applyNumberFormat="1" applyFont="1" applyFill="1" applyBorder="1" applyAlignment="1">
      <alignment horizontal="center" vertical="center" wrapText="1"/>
      <protection/>
    </xf>
    <xf numFmtId="1" fontId="31" fillId="0" borderId="0" xfId="57" applyNumberFormat="1" applyFont="1" applyFill="1" applyAlignment="1">
      <alignment horizontal="center" vertical="center" wrapText="1"/>
      <protection/>
    </xf>
    <xf numFmtId="0" fontId="33" fillId="0" borderId="0" xfId="57" applyFont="1" applyFill="1">
      <alignment/>
      <protection/>
    </xf>
    <xf numFmtId="0" fontId="36" fillId="0" borderId="0" xfId="57" applyFont="1" applyFill="1" applyAlignment="1">
      <alignment vertical="center"/>
      <protection/>
    </xf>
    <xf numFmtId="10" fontId="36" fillId="36" borderId="79" xfId="57" applyNumberFormat="1" applyFont="1" applyFill="1" applyBorder="1" applyAlignment="1">
      <alignment horizontal="right" vertical="center"/>
      <protection/>
    </xf>
    <xf numFmtId="3" fontId="36" fillId="36" borderId="80" xfId="57" applyNumberFormat="1" applyFont="1" applyFill="1" applyBorder="1" applyAlignment="1">
      <alignment vertical="center"/>
      <protection/>
    </xf>
    <xf numFmtId="3" fontId="36" fillId="36" borderId="81" xfId="57" applyNumberFormat="1" applyFont="1" applyFill="1" applyBorder="1" applyAlignment="1">
      <alignment vertical="center"/>
      <protection/>
    </xf>
    <xf numFmtId="3" fontId="36" fillId="36" borderId="82" xfId="57" applyNumberFormat="1" applyFont="1" applyFill="1" applyBorder="1" applyAlignment="1">
      <alignment vertical="center"/>
      <protection/>
    </xf>
    <xf numFmtId="3" fontId="36" fillId="36" borderId="83" xfId="57" applyNumberFormat="1" applyFont="1" applyFill="1" applyBorder="1" applyAlignment="1">
      <alignment vertical="center"/>
      <protection/>
    </xf>
    <xf numFmtId="10" fontId="36" fillId="36" borderId="84" xfId="57" applyNumberFormat="1" applyFont="1" applyFill="1" applyBorder="1" applyAlignment="1">
      <alignment vertical="center"/>
      <protection/>
    </xf>
    <xf numFmtId="3" fontId="36" fillId="36" borderId="85" xfId="57" applyNumberFormat="1" applyFont="1" applyFill="1" applyBorder="1" applyAlignment="1">
      <alignment vertical="center"/>
      <protection/>
    </xf>
    <xf numFmtId="10" fontId="36" fillId="36" borderId="84" xfId="57" applyNumberFormat="1" applyFont="1" applyFill="1" applyBorder="1" applyAlignment="1">
      <alignment horizontal="right" vertical="center"/>
      <protection/>
    </xf>
    <xf numFmtId="3" fontId="36" fillId="36" borderId="86" xfId="57" applyNumberFormat="1" applyFont="1" applyFill="1" applyBorder="1" applyAlignment="1">
      <alignment vertical="center"/>
      <protection/>
    </xf>
    <xf numFmtId="0" fontId="36" fillId="36" borderId="87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6" fillId="0" borderId="0" xfId="64" applyFont="1">
      <alignment/>
      <protection/>
    </xf>
    <xf numFmtId="10" fontId="3" fillId="0" borderId="88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10" fontId="3" fillId="0" borderId="90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91" xfId="64" applyNumberFormat="1" applyFont="1" applyBorder="1">
      <alignment/>
      <protection/>
    </xf>
    <xf numFmtId="0" fontId="3" fillId="0" borderId="92" xfId="64" applyNumberFormat="1" applyFont="1" applyBorder="1">
      <alignment/>
      <protection/>
    </xf>
    <xf numFmtId="10" fontId="3" fillId="0" borderId="93" xfId="64" applyNumberFormat="1" applyFont="1" applyBorder="1">
      <alignment/>
      <protection/>
    </xf>
    <xf numFmtId="3" fontId="3" fillId="0" borderId="44" xfId="64" applyNumberFormat="1" applyFont="1" applyBorder="1">
      <alignment/>
      <protection/>
    </xf>
    <xf numFmtId="3" fontId="3" fillId="0" borderId="45" xfId="64" applyNumberFormat="1" applyFont="1" applyBorder="1">
      <alignment/>
      <protection/>
    </xf>
    <xf numFmtId="10" fontId="3" fillId="0" borderId="43" xfId="64" applyNumberFormat="1" applyFont="1" applyBorder="1">
      <alignment/>
      <protection/>
    </xf>
    <xf numFmtId="10" fontId="3" fillId="0" borderId="44" xfId="64" applyNumberFormat="1" applyFont="1" applyBorder="1">
      <alignment/>
      <protection/>
    </xf>
    <xf numFmtId="3" fontId="3" fillId="0" borderId="76" xfId="64" applyNumberFormat="1" applyFont="1" applyBorder="1">
      <alignment/>
      <protection/>
    </xf>
    <xf numFmtId="0" fontId="3" fillId="0" borderId="78" xfId="64" applyNumberFormat="1" applyFont="1" applyBorder="1">
      <alignment/>
      <protection/>
    </xf>
    <xf numFmtId="0" fontId="29" fillId="0" borderId="0" xfId="64" applyFont="1">
      <alignment/>
      <protection/>
    </xf>
    <xf numFmtId="10" fontId="29" fillId="37" borderId="94" xfId="64" applyNumberFormat="1" applyFont="1" applyFill="1" applyBorder="1" applyAlignment="1">
      <alignment vertical="center"/>
      <protection/>
    </xf>
    <xf numFmtId="3" fontId="29" fillId="37" borderId="95" xfId="64" applyNumberFormat="1" applyFont="1" applyFill="1" applyBorder="1" applyAlignment="1">
      <alignment vertical="center"/>
      <protection/>
    </xf>
    <xf numFmtId="10" fontId="29" fillId="37" borderId="96" xfId="64" applyNumberFormat="1" applyFont="1" applyFill="1" applyBorder="1" applyAlignment="1">
      <alignment vertical="center"/>
      <protection/>
    </xf>
    <xf numFmtId="3" fontId="29" fillId="37" borderId="97" xfId="64" applyNumberFormat="1" applyFont="1" applyFill="1" applyBorder="1" applyAlignment="1">
      <alignment vertical="center"/>
      <protection/>
    </xf>
    <xf numFmtId="10" fontId="29" fillId="37" borderId="98" xfId="64" applyNumberFormat="1" applyFont="1" applyFill="1" applyBorder="1" applyAlignment="1">
      <alignment vertical="center"/>
      <protection/>
    </xf>
    <xf numFmtId="3" fontId="29" fillId="37" borderId="99" xfId="64" applyNumberFormat="1" applyFont="1" applyFill="1" applyBorder="1" applyAlignment="1">
      <alignment vertical="center"/>
      <protection/>
    </xf>
    <xf numFmtId="0" fontId="29" fillId="37" borderId="100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1" fontId="13" fillId="35" borderId="101" xfId="64" applyNumberFormat="1" applyFont="1" applyFill="1" applyBorder="1" applyAlignment="1">
      <alignment horizontal="center" vertical="center" wrapText="1"/>
      <protection/>
    </xf>
    <xf numFmtId="49" fontId="13" fillId="35" borderId="54" xfId="64" applyNumberFormat="1" applyFont="1" applyFill="1" applyBorder="1" applyAlignment="1">
      <alignment horizontal="center" vertical="center" wrapText="1"/>
      <protection/>
    </xf>
    <xf numFmtId="49" fontId="13" fillId="35" borderId="56" xfId="64" applyNumberFormat="1" applyFont="1" applyFill="1" applyBorder="1" applyAlignment="1">
      <alignment horizontal="center" vertical="center" wrapText="1"/>
      <protection/>
    </xf>
    <xf numFmtId="1" fontId="13" fillId="35" borderId="102" xfId="64" applyNumberFormat="1" applyFont="1" applyFill="1" applyBorder="1" applyAlignment="1">
      <alignment horizontal="center" vertical="center" wrapText="1"/>
      <protection/>
    </xf>
    <xf numFmtId="1" fontId="13" fillId="35" borderId="103" xfId="64" applyNumberFormat="1" applyFont="1" applyFill="1" applyBorder="1" applyAlignment="1">
      <alignment vertical="center" wrapText="1"/>
      <protection/>
    </xf>
    <xf numFmtId="49" fontId="13" fillId="35" borderId="104" xfId="64" applyNumberFormat="1" applyFont="1" applyFill="1" applyBorder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30" fillId="0" borderId="0" xfId="64" applyFont="1">
      <alignment/>
      <protection/>
    </xf>
    <xf numFmtId="10" fontId="33" fillId="37" borderId="105" xfId="64" applyNumberFormat="1" applyFont="1" applyFill="1" applyBorder="1">
      <alignment/>
      <protection/>
    </xf>
    <xf numFmtId="3" fontId="30" fillId="37" borderId="106" xfId="64" applyNumberFormat="1" applyFont="1" applyFill="1" applyBorder="1" applyAlignment="1">
      <alignment vertical="center"/>
      <protection/>
    </xf>
    <xf numFmtId="165" fontId="30" fillId="37" borderId="107" xfId="64" applyNumberFormat="1" applyFont="1" applyFill="1" applyBorder="1" applyAlignment="1">
      <alignment vertical="center"/>
      <protection/>
    </xf>
    <xf numFmtId="3" fontId="30" fillId="37" borderId="108" xfId="64" applyNumberFormat="1" applyFont="1" applyFill="1" applyBorder="1" applyAlignment="1">
      <alignment vertical="center"/>
      <protection/>
    </xf>
    <xf numFmtId="10" fontId="33" fillId="37" borderId="107" xfId="64" applyNumberFormat="1" applyFont="1" applyFill="1" applyBorder="1">
      <alignment/>
      <protection/>
    </xf>
    <xf numFmtId="3" fontId="30" fillId="37" borderId="109" xfId="64" applyNumberFormat="1" applyFont="1" applyFill="1" applyBorder="1" applyAlignment="1">
      <alignment vertical="center"/>
      <protection/>
    </xf>
    <xf numFmtId="0" fontId="30" fillId="37" borderId="110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3" fillId="38" borderId="111" xfId="57" applyNumberFormat="1" applyFont="1" applyFill="1" applyBorder="1" applyAlignment="1">
      <alignment horizontal="right"/>
      <protection/>
    </xf>
    <xf numFmtId="3" fontId="13" fillId="38" borderId="112" xfId="57" applyNumberFormat="1" applyFont="1" applyFill="1" applyBorder="1">
      <alignment/>
      <protection/>
    </xf>
    <xf numFmtId="3" fontId="13" fillId="38" borderId="113" xfId="57" applyNumberFormat="1" applyFont="1" applyFill="1" applyBorder="1">
      <alignment/>
      <protection/>
    </xf>
    <xf numFmtId="3" fontId="13" fillId="38" borderId="114" xfId="57" applyNumberFormat="1" applyFont="1" applyFill="1" applyBorder="1">
      <alignment/>
      <protection/>
    </xf>
    <xf numFmtId="10" fontId="13" fillId="38" borderId="115" xfId="57" applyNumberFormat="1" applyFont="1" applyFill="1" applyBorder="1">
      <alignment/>
      <protection/>
    </xf>
    <xf numFmtId="10" fontId="13" fillId="38" borderId="115" xfId="57" applyNumberFormat="1" applyFont="1" applyFill="1" applyBorder="1" applyAlignment="1">
      <alignment horizontal="right"/>
      <protection/>
    </xf>
    <xf numFmtId="0" fontId="13" fillId="38" borderId="116" xfId="57" applyFont="1" applyFill="1" applyBorder="1">
      <alignment/>
      <protection/>
    </xf>
    <xf numFmtId="10" fontId="3" fillId="0" borderId="117" xfId="57" applyNumberFormat="1" applyFont="1" applyFill="1" applyBorder="1" applyAlignment="1">
      <alignment horizontal="right"/>
      <protection/>
    </xf>
    <xf numFmtId="3" fontId="3" fillId="0" borderId="68" xfId="57" applyNumberFormat="1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18" xfId="57" applyNumberFormat="1" applyFont="1" applyFill="1" applyBorder="1">
      <alignment/>
      <protection/>
    </xf>
    <xf numFmtId="10" fontId="3" fillId="0" borderId="119" xfId="57" applyNumberFormat="1" applyFont="1" applyFill="1" applyBorder="1">
      <alignment/>
      <protection/>
    </xf>
    <xf numFmtId="3" fontId="3" fillId="0" borderId="71" xfId="57" applyNumberFormat="1" applyFont="1" applyFill="1" applyBorder="1">
      <alignment/>
      <protection/>
    </xf>
    <xf numFmtId="10" fontId="3" fillId="0" borderId="119" xfId="57" applyNumberFormat="1" applyFont="1" applyFill="1" applyBorder="1" applyAlignment="1">
      <alignment horizontal="right"/>
      <protection/>
    </xf>
    <xf numFmtId="0" fontId="3" fillId="0" borderId="72" xfId="57" applyFont="1" applyFill="1" applyBorder="1">
      <alignment/>
      <protection/>
    </xf>
    <xf numFmtId="0" fontId="13" fillId="0" borderId="0" xfId="57" applyFont="1" applyFill="1" applyAlignment="1">
      <alignment vertical="center"/>
      <protection/>
    </xf>
    <xf numFmtId="10" fontId="13" fillId="38" borderId="120" xfId="57" applyNumberFormat="1" applyFont="1" applyFill="1" applyBorder="1" applyAlignment="1">
      <alignment horizontal="right" vertical="center"/>
      <protection/>
    </xf>
    <xf numFmtId="3" fontId="13" fillId="38" borderId="121" xfId="57" applyNumberFormat="1" applyFont="1" applyFill="1" applyBorder="1" applyAlignment="1">
      <alignment vertical="center"/>
      <protection/>
    </xf>
    <xf numFmtId="3" fontId="13" fillId="38" borderId="122" xfId="57" applyNumberFormat="1" applyFont="1" applyFill="1" applyBorder="1" applyAlignment="1">
      <alignment vertical="center"/>
      <protection/>
    </xf>
    <xf numFmtId="3" fontId="13" fillId="38" borderId="123" xfId="57" applyNumberFormat="1" applyFont="1" applyFill="1" applyBorder="1" applyAlignment="1">
      <alignment vertical="center"/>
      <protection/>
    </xf>
    <xf numFmtId="10" fontId="13" fillId="38" borderId="124" xfId="57" applyNumberFormat="1" applyFont="1" applyFill="1" applyBorder="1" applyAlignment="1">
      <alignment vertical="center"/>
      <protection/>
    </xf>
    <xf numFmtId="10" fontId="13" fillId="38" borderId="124" xfId="57" applyNumberFormat="1" applyFont="1" applyFill="1" applyBorder="1" applyAlignment="1">
      <alignment horizontal="right" vertical="center"/>
      <protection/>
    </xf>
    <xf numFmtId="0" fontId="13" fillId="38" borderId="125" xfId="57" applyFont="1" applyFill="1" applyBorder="1" applyAlignment="1">
      <alignment vertical="center"/>
      <protection/>
    </xf>
    <xf numFmtId="10" fontId="3" fillId="0" borderId="93" xfId="57" applyNumberFormat="1" applyFont="1" applyFill="1" applyBorder="1" applyAlignment="1">
      <alignment horizontal="right"/>
      <protection/>
    </xf>
    <xf numFmtId="3" fontId="3" fillId="0" borderId="46" xfId="57" applyNumberFormat="1" applyFont="1" applyFill="1" applyBorder="1">
      <alignment/>
      <protection/>
    </xf>
    <xf numFmtId="3" fontId="3" fillId="0" borderId="75" xfId="57" applyNumberFormat="1" applyFont="1" applyFill="1" applyBorder="1">
      <alignment/>
      <protection/>
    </xf>
    <xf numFmtId="3" fontId="3" fillId="0" borderId="45" xfId="57" applyNumberFormat="1" applyFont="1" applyFill="1" applyBorder="1">
      <alignment/>
      <protection/>
    </xf>
    <xf numFmtId="10" fontId="3" fillId="0" borderId="43" xfId="57" applyNumberFormat="1" applyFont="1" applyFill="1" applyBorder="1">
      <alignment/>
      <protection/>
    </xf>
    <xf numFmtId="10" fontId="3" fillId="0" borderId="43" xfId="57" applyNumberFormat="1" applyFont="1" applyFill="1" applyBorder="1" applyAlignment="1">
      <alignment horizontal="right"/>
      <protection/>
    </xf>
    <xf numFmtId="0" fontId="3" fillId="0" borderId="78" xfId="57" applyFont="1" applyFill="1" applyBorder="1">
      <alignment/>
      <protection/>
    </xf>
    <xf numFmtId="3" fontId="3" fillId="0" borderId="44" xfId="57" applyNumberFormat="1" applyFont="1" applyFill="1" applyBorder="1">
      <alignment/>
      <protection/>
    </xf>
    <xf numFmtId="10" fontId="3" fillId="0" borderId="126" xfId="57" applyNumberFormat="1" applyFont="1" applyFill="1" applyBorder="1" applyAlignment="1">
      <alignment horizontal="right"/>
      <protection/>
    </xf>
    <xf numFmtId="3" fontId="3" fillId="0" borderId="127" xfId="57" applyNumberFormat="1" applyFont="1" applyFill="1" applyBorder="1">
      <alignment/>
      <protection/>
    </xf>
    <xf numFmtId="3" fontId="3" fillId="0" borderId="128" xfId="57" applyNumberFormat="1" applyFont="1" applyFill="1" applyBorder="1">
      <alignment/>
      <protection/>
    </xf>
    <xf numFmtId="3" fontId="3" fillId="0" borderId="129" xfId="57" applyNumberFormat="1" applyFont="1" applyFill="1" applyBorder="1">
      <alignment/>
      <protection/>
    </xf>
    <xf numFmtId="10" fontId="3" fillId="0" borderId="130" xfId="57" applyNumberFormat="1" applyFont="1" applyFill="1" applyBorder="1">
      <alignment/>
      <protection/>
    </xf>
    <xf numFmtId="10" fontId="3" fillId="0" borderId="130" xfId="57" applyNumberFormat="1" applyFont="1" applyFill="1" applyBorder="1" applyAlignment="1">
      <alignment horizontal="right"/>
      <protection/>
    </xf>
    <xf numFmtId="0" fontId="3" fillId="0" borderId="131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132" xfId="57" applyNumberFormat="1" applyFont="1" applyFill="1" applyBorder="1" applyAlignment="1">
      <alignment horizontal="right" vertical="center"/>
      <protection/>
    </xf>
    <xf numFmtId="3" fontId="29" fillId="36" borderId="133" xfId="57" applyNumberFormat="1" applyFont="1" applyFill="1" applyBorder="1" applyAlignment="1">
      <alignment vertical="center"/>
      <protection/>
    </xf>
    <xf numFmtId="3" fontId="29" fillId="36" borderId="134" xfId="57" applyNumberFormat="1" applyFont="1" applyFill="1" applyBorder="1" applyAlignment="1">
      <alignment vertical="center"/>
      <protection/>
    </xf>
    <xf numFmtId="3" fontId="29" fillId="36" borderId="135" xfId="57" applyNumberFormat="1" applyFont="1" applyFill="1" applyBorder="1" applyAlignment="1">
      <alignment vertical="center"/>
      <protection/>
    </xf>
    <xf numFmtId="9" fontId="29" fillId="36" borderId="136" xfId="57" applyNumberFormat="1" applyFont="1" applyFill="1" applyBorder="1" applyAlignment="1">
      <alignment vertical="center"/>
      <protection/>
    </xf>
    <xf numFmtId="10" fontId="29" fillId="36" borderId="137" xfId="57" applyNumberFormat="1" applyFont="1" applyFill="1" applyBorder="1" applyAlignment="1">
      <alignment horizontal="right" vertical="center"/>
      <protection/>
    </xf>
    <xf numFmtId="0" fontId="29" fillId="36" borderId="138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49" fontId="13" fillId="35" borderId="60" xfId="57" applyNumberFormat="1" applyFont="1" applyFill="1" applyBorder="1" applyAlignment="1">
      <alignment horizontal="center" vertical="center" wrapText="1"/>
      <protection/>
    </xf>
    <xf numFmtId="49" fontId="13" fillId="35" borderId="63" xfId="57" applyNumberFormat="1" applyFont="1" applyFill="1" applyBorder="1" applyAlignment="1">
      <alignment horizontal="center" vertical="center" wrapText="1"/>
      <protection/>
    </xf>
    <xf numFmtId="0" fontId="15" fillId="0" borderId="0" xfId="57" applyFont="1" applyFill="1">
      <alignment/>
      <protection/>
    </xf>
    <xf numFmtId="10" fontId="6" fillId="38" borderId="111" xfId="57" applyNumberFormat="1" applyFont="1" applyFill="1" applyBorder="1" applyAlignment="1">
      <alignment horizontal="right"/>
      <protection/>
    </xf>
    <xf numFmtId="3" fontId="6" fillId="38" borderId="139" xfId="57" applyNumberFormat="1" applyFont="1" applyFill="1" applyBorder="1">
      <alignment/>
      <protection/>
    </xf>
    <xf numFmtId="3" fontId="6" fillId="38" borderId="140" xfId="57" applyNumberFormat="1" applyFont="1" applyFill="1" applyBorder="1">
      <alignment/>
      <protection/>
    </xf>
    <xf numFmtId="3" fontId="6" fillId="38" borderId="112" xfId="57" applyNumberFormat="1" applyFont="1" applyFill="1" applyBorder="1">
      <alignment/>
      <protection/>
    </xf>
    <xf numFmtId="3" fontId="6" fillId="38" borderId="113" xfId="57" applyNumberFormat="1" applyFont="1" applyFill="1" applyBorder="1">
      <alignment/>
      <protection/>
    </xf>
    <xf numFmtId="3" fontId="6" fillId="38" borderId="114" xfId="57" applyNumberFormat="1" applyFont="1" applyFill="1" applyBorder="1">
      <alignment/>
      <protection/>
    </xf>
    <xf numFmtId="10" fontId="6" fillId="38" borderId="115" xfId="57" applyNumberFormat="1" applyFont="1" applyFill="1" applyBorder="1">
      <alignment/>
      <protection/>
    </xf>
    <xf numFmtId="10" fontId="6" fillId="38" borderId="115" xfId="57" applyNumberFormat="1" applyFont="1" applyFill="1" applyBorder="1" applyAlignment="1">
      <alignment horizontal="right"/>
      <protection/>
    </xf>
    <xf numFmtId="0" fontId="6" fillId="38" borderId="116" xfId="57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3" fontId="3" fillId="0" borderId="141" xfId="57" applyNumberFormat="1" applyFont="1" applyFill="1" applyBorder="1">
      <alignment/>
      <protection/>
    </xf>
    <xf numFmtId="10" fontId="6" fillId="0" borderId="119" xfId="57" applyNumberFormat="1" applyFont="1" applyFill="1" applyBorder="1" applyAlignment="1">
      <alignment horizontal="right"/>
      <protection/>
    </xf>
    <xf numFmtId="0" fontId="13" fillId="0" borderId="0" xfId="57" applyFont="1" applyFill="1">
      <alignment/>
      <protection/>
    </xf>
    <xf numFmtId="10" fontId="6" fillId="38" borderId="120" xfId="57" applyNumberFormat="1" applyFont="1" applyFill="1" applyBorder="1" applyAlignment="1">
      <alignment horizontal="right"/>
      <protection/>
    </xf>
    <xf numFmtId="3" fontId="6" fillId="38" borderId="142" xfId="57" applyNumberFormat="1" applyFont="1" applyFill="1" applyBorder="1">
      <alignment/>
      <protection/>
    </xf>
    <xf numFmtId="3" fontId="6" fillId="38" borderId="143" xfId="57" applyNumberFormat="1" applyFont="1" applyFill="1" applyBorder="1">
      <alignment/>
      <protection/>
    </xf>
    <xf numFmtId="3" fontId="6" fillId="38" borderId="121" xfId="57" applyNumberFormat="1" applyFont="1" applyFill="1" applyBorder="1">
      <alignment/>
      <protection/>
    </xf>
    <xf numFmtId="3" fontId="6" fillId="38" borderId="122" xfId="57" applyNumberFormat="1" applyFont="1" applyFill="1" applyBorder="1">
      <alignment/>
      <protection/>
    </xf>
    <xf numFmtId="3" fontId="6" fillId="38" borderId="123" xfId="57" applyNumberFormat="1" applyFont="1" applyFill="1" applyBorder="1">
      <alignment/>
      <protection/>
    </xf>
    <xf numFmtId="10" fontId="6" fillId="38" borderId="124" xfId="57" applyNumberFormat="1" applyFont="1" applyFill="1" applyBorder="1">
      <alignment/>
      <protection/>
    </xf>
    <xf numFmtId="10" fontId="6" fillId="38" borderId="124" xfId="57" applyNumberFormat="1" applyFont="1" applyFill="1" applyBorder="1" applyAlignment="1">
      <alignment horizontal="right"/>
      <protection/>
    </xf>
    <xf numFmtId="0" fontId="6" fillId="38" borderId="125" xfId="57" applyFont="1" applyFill="1" applyBorder="1">
      <alignment/>
      <protection/>
    </xf>
    <xf numFmtId="3" fontId="3" fillId="0" borderId="144" xfId="57" applyNumberFormat="1" applyFont="1" applyFill="1" applyBorder="1">
      <alignment/>
      <protection/>
    </xf>
    <xf numFmtId="3" fontId="3" fillId="0" borderId="76" xfId="57" applyNumberFormat="1" applyFont="1" applyFill="1" applyBorder="1">
      <alignment/>
      <protection/>
    </xf>
    <xf numFmtId="10" fontId="6" fillId="0" borderId="43" xfId="57" applyNumberFormat="1" applyFont="1" applyFill="1" applyBorder="1" applyAlignment="1">
      <alignment horizontal="right"/>
      <protection/>
    </xf>
    <xf numFmtId="3" fontId="3" fillId="0" borderId="145" xfId="57" applyNumberFormat="1" applyFont="1" applyFill="1" applyBorder="1">
      <alignment/>
      <protection/>
    </xf>
    <xf numFmtId="3" fontId="3" fillId="0" borderId="146" xfId="57" applyNumberFormat="1" applyFont="1" applyFill="1" applyBorder="1">
      <alignment/>
      <protection/>
    </xf>
    <xf numFmtId="3" fontId="3" fillId="0" borderId="147" xfId="57" applyNumberFormat="1" applyFont="1" applyFill="1" applyBorder="1">
      <alignment/>
      <protection/>
    </xf>
    <xf numFmtId="10" fontId="6" fillId="0" borderId="130" xfId="57" applyNumberFormat="1" applyFont="1" applyFill="1" applyBorder="1" applyAlignment="1">
      <alignment horizontal="right"/>
      <protection/>
    </xf>
    <xf numFmtId="10" fontId="30" fillId="8" borderId="132" xfId="57" applyNumberFormat="1" applyFont="1" applyFill="1" applyBorder="1" applyAlignment="1">
      <alignment horizontal="right" vertical="center"/>
      <protection/>
    </xf>
    <xf numFmtId="3" fontId="30" fillId="8" borderId="148" xfId="57" applyNumberFormat="1" applyFont="1" applyFill="1" applyBorder="1" applyAlignment="1">
      <alignment vertical="center"/>
      <protection/>
    </xf>
    <xf numFmtId="3" fontId="30" fillId="8" borderId="149" xfId="57" applyNumberFormat="1" applyFont="1" applyFill="1" applyBorder="1" applyAlignment="1">
      <alignment vertical="center"/>
      <protection/>
    </xf>
    <xf numFmtId="3" fontId="30" fillId="8" borderId="150" xfId="57" applyNumberFormat="1" applyFont="1" applyFill="1" applyBorder="1" applyAlignment="1">
      <alignment vertical="center"/>
      <protection/>
    </xf>
    <xf numFmtId="3" fontId="30" fillId="8" borderId="0" xfId="57" applyNumberFormat="1" applyFont="1" applyFill="1" applyBorder="1" applyAlignment="1">
      <alignment vertical="center"/>
      <protection/>
    </xf>
    <xf numFmtId="3" fontId="30" fillId="8" borderId="151" xfId="57" applyNumberFormat="1" applyFont="1" applyFill="1" applyBorder="1" applyAlignment="1">
      <alignment vertical="center"/>
      <protection/>
    </xf>
    <xf numFmtId="10" fontId="30" fillId="8" borderId="152" xfId="57" applyNumberFormat="1" applyFont="1" applyFill="1" applyBorder="1" applyAlignment="1">
      <alignment vertical="center"/>
      <protection/>
    </xf>
    <xf numFmtId="10" fontId="30" fillId="8" borderId="152" xfId="57" applyNumberFormat="1" applyFont="1" applyFill="1" applyBorder="1" applyAlignment="1">
      <alignment horizontal="right" vertical="center"/>
      <protection/>
    </xf>
    <xf numFmtId="0" fontId="30" fillId="8" borderId="153" xfId="57" applyNumberFormat="1" applyFont="1" applyFill="1" applyBorder="1" applyAlignment="1">
      <alignment vertical="center"/>
      <protection/>
    </xf>
    <xf numFmtId="49" fontId="5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154" xfId="57" applyNumberFormat="1" applyFont="1" applyFill="1" applyBorder="1" applyAlignment="1">
      <alignment horizontal="center" vertical="center" wrapText="1"/>
      <protection/>
    </xf>
    <xf numFmtId="49" fontId="14" fillId="35" borderId="148" xfId="57" applyNumberFormat="1" applyFont="1" applyFill="1" applyBorder="1" applyAlignment="1">
      <alignment horizontal="center" vertical="center" wrapText="1"/>
      <protection/>
    </xf>
    <xf numFmtId="10" fontId="30" fillId="37" borderId="132" xfId="57" applyNumberFormat="1" applyFont="1" applyFill="1" applyBorder="1" applyAlignment="1">
      <alignment horizontal="right" vertical="center"/>
      <protection/>
    </xf>
    <xf numFmtId="3" fontId="30" fillId="37" borderId="150" xfId="57" applyNumberFormat="1" applyFont="1" applyFill="1" applyBorder="1" applyAlignment="1">
      <alignment vertical="center"/>
      <protection/>
    </xf>
    <xf numFmtId="3" fontId="30" fillId="37" borderId="0" xfId="57" applyNumberFormat="1" applyFont="1" applyFill="1" applyBorder="1" applyAlignment="1">
      <alignment vertical="center"/>
      <protection/>
    </xf>
    <xf numFmtId="3" fontId="30" fillId="37" borderId="151" xfId="57" applyNumberFormat="1" applyFont="1" applyFill="1" applyBorder="1" applyAlignment="1">
      <alignment vertical="center"/>
      <protection/>
    </xf>
    <xf numFmtId="165" fontId="30" fillId="37" borderId="152" xfId="57" applyNumberFormat="1" applyFont="1" applyFill="1" applyBorder="1" applyAlignment="1">
      <alignment vertical="center"/>
      <protection/>
    </xf>
    <xf numFmtId="0" fontId="30" fillId="37" borderId="153" xfId="57" applyNumberFormat="1" applyFont="1" applyFill="1" applyBorder="1" applyAlignment="1">
      <alignment vertical="center"/>
      <protection/>
    </xf>
    <xf numFmtId="3" fontId="13" fillId="38" borderId="143" xfId="57" applyNumberFormat="1" applyFont="1" applyFill="1" applyBorder="1" applyAlignment="1">
      <alignment vertical="center"/>
      <protection/>
    </xf>
    <xf numFmtId="10" fontId="13" fillId="38" borderId="93" xfId="57" applyNumberFormat="1" applyFont="1" applyFill="1" applyBorder="1" applyAlignment="1">
      <alignment horizontal="right" vertical="center"/>
      <protection/>
    </xf>
    <xf numFmtId="3" fontId="13" fillId="38" borderId="75" xfId="57" applyNumberFormat="1" applyFont="1" applyFill="1" applyBorder="1" applyAlignment="1">
      <alignment vertical="center"/>
      <protection/>
    </xf>
    <xf numFmtId="3" fontId="13" fillId="38" borderId="46" xfId="57" applyNumberFormat="1" applyFont="1" applyFill="1" applyBorder="1" applyAlignment="1">
      <alignment vertical="center"/>
      <protection/>
    </xf>
    <xf numFmtId="3" fontId="13" fillId="38" borderId="45" xfId="57" applyNumberFormat="1" applyFont="1" applyFill="1" applyBorder="1" applyAlignment="1">
      <alignment vertical="center"/>
      <protection/>
    </xf>
    <xf numFmtId="10" fontId="13" fillId="38" borderId="43" xfId="57" applyNumberFormat="1" applyFont="1" applyFill="1" applyBorder="1" applyAlignment="1">
      <alignment vertical="center"/>
      <protection/>
    </xf>
    <xf numFmtId="10" fontId="13" fillId="38" borderId="43" xfId="57" applyNumberFormat="1" applyFont="1" applyFill="1" applyBorder="1" applyAlignment="1">
      <alignment horizontal="right" vertical="center"/>
      <protection/>
    </xf>
    <xf numFmtId="0" fontId="13" fillId="38" borderId="78" xfId="57" applyFont="1" applyFill="1" applyBorder="1" applyAlignment="1">
      <alignment vertical="center"/>
      <protection/>
    </xf>
    <xf numFmtId="10" fontId="29" fillId="36" borderId="155" xfId="57" applyNumberFormat="1" applyFont="1" applyFill="1" applyBorder="1" applyAlignment="1">
      <alignment horizontal="right" vertical="center"/>
      <protection/>
    </xf>
    <xf numFmtId="3" fontId="29" fillId="36" borderId="82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3" fontId="29" fillId="36" borderId="86" xfId="57" applyNumberFormat="1" applyFont="1" applyFill="1" applyBorder="1" applyAlignment="1">
      <alignment vertical="center"/>
      <protection/>
    </xf>
    <xf numFmtId="165" fontId="29" fillId="36" borderId="156" xfId="57" applyNumberFormat="1" applyFont="1" applyFill="1" applyBorder="1" applyAlignment="1">
      <alignment vertical="center"/>
      <protection/>
    </xf>
    <xf numFmtId="0" fontId="29" fillId="36" borderId="87" xfId="57" applyNumberFormat="1" applyFont="1" applyFill="1" applyBorder="1" applyAlignment="1">
      <alignment vertical="center"/>
      <protection/>
    </xf>
    <xf numFmtId="10" fontId="30" fillId="36" borderId="132" xfId="57" applyNumberFormat="1" applyFont="1" applyFill="1" applyBorder="1" applyAlignment="1">
      <alignment horizontal="right" vertical="center"/>
      <protection/>
    </xf>
    <xf numFmtId="3" fontId="30" fillId="36" borderId="150" xfId="57" applyNumberFormat="1" applyFont="1" applyFill="1" applyBorder="1" applyAlignment="1">
      <alignment vertical="center"/>
      <protection/>
    </xf>
    <xf numFmtId="3" fontId="30" fillId="36" borderId="149" xfId="57" applyNumberFormat="1" applyFont="1" applyFill="1" applyBorder="1" applyAlignment="1">
      <alignment vertical="center"/>
      <protection/>
    </xf>
    <xf numFmtId="3" fontId="30" fillId="36" borderId="0" xfId="57" applyNumberFormat="1" applyFont="1" applyFill="1" applyBorder="1" applyAlignment="1">
      <alignment vertical="center"/>
      <protection/>
    </xf>
    <xf numFmtId="3" fontId="30" fillId="36" borderId="151" xfId="57" applyNumberFormat="1" applyFont="1" applyFill="1" applyBorder="1" applyAlignment="1">
      <alignment vertical="center"/>
      <protection/>
    </xf>
    <xf numFmtId="10" fontId="30" fillId="36" borderId="152" xfId="57" applyNumberFormat="1" applyFont="1" applyFill="1" applyBorder="1" applyAlignment="1">
      <alignment vertical="center"/>
      <protection/>
    </xf>
    <xf numFmtId="0" fontId="30" fillId="36" borderId="153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3" fillId="38" borderId="111" xfId="57" applyNumberFormat="1" applyFont="1" applyFill="1" applyBorder="1" applyAlignment="1">
      <alignment horizontal="right" vertical="center"/>
      <protection/>
    </xf>
    <xf numFmtId="3" fontId="13" fillId="38" borderId="112" xfId="57" applyNumberFormat="1" applyFont="1" applyFill="1" applyBorder="1" applyAlignment="1">
      <alignment vertical="center"/>
      <protection/>
    </xf>
    <xf numFmtId="3" fontId="13" fillId="38" borderId="113" xfId="57" applyNumberFormat="1" applyFont="1" applyFill="1" applyBorder="1" applyAlignment="1">
      <alignment vertical="center"/>
      <protection/>
    </xf>
    <xf numFmtId="3" fontId="13" fillId="38" borderId="114" xfId="57" applyNumberFormat="1" applyFont="1" applyFill="1" applyBorder="1" applyAlignment="1">
      <alignment vertical="center"/>
      <protection/>
    </xf>
    <xf numFmtId="10" fontId="13" fillId="38" borderId="115" xfId="57" applyNumberFormat="1" applyFont="1" applyFill="1" applyBorder="1" applyAlignment="1">
      <alignment vertical="center"/>
      <protection/>
    </xf>
    <xf numFmtId="0" fontId="13" fillId="38" borderId="116" xfId="57" applyFont="1" applyFill="1" applyBorder="1" applyAlignment="1">
      <alignment vertical="center"/>
      <protection/>
    </xf>
    <xf numFmtId="165" fontId="30" fillId="36" borderId="152" xfId="57" applyNumberFormat="1" applyFont="1" applyFill="1" applyBorder="1" applyAlignment="1">
      <alignment vertical="center"/>
      <protection/>
    </xf>
    <xf numFmtId="0" fontId="39" fillId="0" borderId="0" xfId="56" applyFont="1" applyFill="1">
      <alignment/>
      <protection/>
    </xf>
    <xf numFmtId="0" fontId="40" fillId="0" borderId="0" xfId="56" applyFont="1" applyFill="1">
      <alignment/>
      <protection/>
    </xf>
    <xf numFmtId="0" fontId="119" fillId="3" borderId="34" xfId="56" applyFont="1" applyFill="1" applyBorder="1">
      <alignment/>
      <protection/>
    </xf>
    <xf numFmtId="0" fontId="120" fillId="3" borderId="33" xfId="56" applyFont="1" applyFill="1" applyBorder="1">
      <alignment/>
      <protection/>
    </xf>
    <xf numFmtId="0" fontId="121" fillId="3" borderId="18" xfId="56" applyFont="1" applyFill="1" applyBorder="1">
      <alignment/>
      <protection/>
    </xf>
    <xf numFmtId="0" fontId="120" fillId="3" borderId="17" xfId="56" applyFont="1" applyFill="1" applyBorder="1">
      <alignment/>
      <protection/>
    </xf>
    <xf numFmtId="0" fontId="122" fillId="3" borderId="18" xfId="56" applyFont="1" applyFill="1" applyBorder="1">
      <alignment/>
      <protection/>
    </xf>
    <xf numFmtId="0" fontId="123" fillId="3" borderId="18" xfId="56" applyFont="1" applyFill="1" applyBorder="1">
      <alignment/>
      <protection/>
    </xf>
    <xf numFmtId="0" fontId="119" fillId="3" borderId="18" xfId="56" applyFont="1" applyFill="1" applyBorder="1">
      <alignment/>
      <protection/>
    </xf>
    <xf numFmtId="0" fontId="119" fillId="3" borderId="157" xfId="56" applyFont="1" applyFill="1" applyBorder="1">
      <alignment/>
      <protection/>
    </xf>
    <xf numFmtId="0" fontId="120" fillId="3" borderId="77" xfId="56" applyFont="1" applyFill="1" applyBorder="1">
      <alignment/>
      <protection/>
    </xf>
    <xf numFmtId="17" fontId="40" fillId="0" borderId="0" xfId="56" applyNumberFormat="1" applyFont="1" applyFill="1">
      <alignment/>
      <protection/>
    </xf>
    <xf numFmtId="0" fontId="40" fillId="39" borderId="14" xfId="56" applyFont="1" applyFill="1" applyBorder="1">
      <alignment/>
      <protection/>
    </xf>
    <xf numFmtId="0" fontId="40" fillId="39" borderId="13" xfId="56" applyFont="1" applyFill="1" applyBorder="1">
      <alignment/>
      <protection/>
    </xf>
    <xf numFmtId="0" fontId="45" fillId="36" borderId="158" xfId="56" applyFont="1" applyFill="1" applyBorder="1">
      <alignment/>
      <protection/>
    </xf>
    <xf numFmtId="0" fontId="46" fillId="36" borderId="159" xfId="45" applyFont="1" applyFill="1" applyBorder="1" applyAlignment="1" applyProtection="1">
      <alignment horizontal="left" indent="1"/>
      <protection/>
    </xf>
    <xf numFmtId="0" fontId="45" fillId="3" borderId="160" xfId="56" applyFont="1" applyFill="1" applyBorder="1">
      <alignment/>
      <protection/>
    </xf>
    <xf numFmtId="0" fontId="46" fillId="3" borderId="117" xfId="45" applyFont="1" applyFill="1" applyBorder="1" applyAlignment="1" applyProtection="1">
      <alignment horizontal="left" indent="1"/>
      <protection/>
    </xf>
    <xf numFmtId="0" fontId="45" fillId="36" borderId="160" xfId="56" applyFont="1" applyFill="1" applyBorder="1">
      <alignment/>
      <protection/>
    </xf>
    <xf numFmtId="0" fontId="46" fillId="36" borderId="117" xfId="45" applyFont="1" applyFill="1" applyBorder="1" applyAlignment="1" applyProtection="1">
      <alignment horizontal="left" indent="1"/>
      <protection/>
    </xf>
    <xf numFmtId="0" fontId="45" fillId="36" borderId="18" xfId="56" applyFont="1" applyFill="1" applyBorder="1">
      <alignment/>
      <protection/>
    </xf>
    <xf numFmtId="0" fontId="46" fillId="36" borderId="93" xfId="45" applyFont="1" applyFill="1" applyBorder="1" applyAlignment="1" applyProtection="1">
      <alignment horizontal="left" indent="1"/>
      <protection/>
    </xf>
    <xf numFmtId="0" fontId="124" fillId="7" borderId="161" xfId="59" applyFont="1" applyFill="1" applyBorder="1">
      <alignment/>
      <protection/>
    </xf>
    <xf numFmtId="0" fontId="124" fillId="7" borderId="0" xfId="59" applyFont="1" applyFill="1">
      <alignment/>
      <protection/>
    </xf>
    <xf numFmtId="0" fontId="125" fillId="7" borderId="162" xfId="59" applyFont="1" applyFill="1" applyBorder="1" applyAlignment="1">
      <alignment/>
      <protection/>
    </xf>
    <xf numFmtId="0" fontId="126" fillId="7" borderId="148" xfId="59" applyFont="1" applyFill="1" applyBorder="1" applyAlignment="1">
      <alignment/>
      <protection/>
    </xf>
    <xf numFmtId="0" fontId="127" fillId="7" borderId="162" xfId="59" applyFont="1" applyFill="1" applyBorder="1" applyAlignment="1">
      <alignment/>
      <protection/>
    </xf>
    <xf numFmtId="0" fontId="128" fillId="7" borderId="148" xfId="59" applyFont="1" applyFill="1" applyBorder="1" applyAlignment="1">
      <alignment/>
      <protection/>
    </xf>
    <xf numFmtId="37" fontId="129" fillId="7" borderId="0" xfId="61" applyFont="1" applyFill="1">
      <alignment/>
      <protection/>
    </xf>
    <xf numFmtId="37" fontId="130" fillId="7" borderId="0" xfId="61" applyFont="1" applyFill="1">
      <alignment/>
      <protection/>
    </xf>
    <xf numFmtId="37" fontId="131" fillId="7" borderId="0" xfId="61" applyFont="1" applyFill="1" applyAlignment="1">
      <alignment horizontal="left" indent="1"/>
      <protection/>
    </xf>
    <xf numFmtId="37" fontId="132" fillId="7" borderId="0" xfId="61" applyFont="1" applyFill="1">
      <alignment/>
      <protection/>
    </xf>
    <xf numFmtId="37" fontId="133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37" fontId="3" fillId="0" borderId="34" xfId="60" applyFont="1" applyFill="1" applyBorder="1" applyProtection="1">
      <alignment/>
      <protection/>
    </xf>
    <xf numFmtId="37" fontId="134" fillId="0" borderId="0" xfId="60" applyFont="1">
      <alignment/>
      <protection/>
    </xf>
    <xf numFmtId="37" fontId="13" fillId="0" borderId="0" xfId="60" applyFont="1" applyFill="1" applyBorder="1" applyAlignment="1" applyProtection="1">
      <alignment horizontal="left" vertical="center"/>
      <protection/>
    </xf>
    <xf numFmtId="3" fontId="13" fillId="0" borderId="18" xfId="60" applyNumberFormat="1" applyFont="1" applyFill="1" applyBorder="1" applyAlignment="1">
      <alignment horizontal="right" vertical="center"/>
      <protection/>
    </xf>
    <xf numFmtId="3" fontId="13" fillId="0" borderId="16" xfId="60" applyNumberFormat="1" applyFont="1" applyFill="1" applyBorder="1" applyAlignment="1">
      <alignment vertical="center"/>
      <protection/>
    </xf>
    <xf numFmtId="3" fontId="13" fillId="0" borderId="18" xfId="60" applyNumberFormat="1" applyFont="1" applyFill="1" applyBorder="1" applyAlignment="1">
      <alignment vertical="center"/>
      <protection/>
    </xf>
    <xf numFmtId="3" fontId="13" fillId="0" borderId="16" xfId="60" applyNumberFormat="1" applyFont="1" applyFill="1" applyBorder="1" applyAlignment="1">
      <alignment horizontal="right" vertical="center"/>
      <protection/>
    </xf>
    <xf numFmtId="37" fontId="13" fillId="0" borderId="17" xfId="60" applyFont="1" applyFill="1" applyBorder="1" applyAlignment="1" applyProtection="1">
      <alignment vertical="center"/>
      <protection/>
    </xf>
    <xf numFmtId="37" fontId="13" fillId="0" borderId="18" xfId="60" applyFont="1" applyFill="1" applyBorder="1" applyAlignment="1" applyProtection="1">
      <alignment horizontal="right" vertical="center"/>
      <protection/>
    </xf>
    <xf numFmtId="37" fontId="13" fillId="0" borderId="16" xfId="60" applyFont="1" applyFill="1" applyBorder="1" applyAlignment="1" applyProtection="1">
      <alignment horizontal="right" vertical="center"/>
      <protection/>
    </xf>
    <xf numFmtId="37" fontId="13" fillId="0" borderId="18" xfId="60" applyFont="1" applyFill="1" applyBorder="1" applyAlignment="1" applyProtection="1">
      <alignment vertical="center"/>
      <protection/>
    </xf>
    <xf numFmtId="37" fontId="13" fillId="0" borderId="16" xfId="60" applyFont="1" applyFill="1" applyBorder="1" applyAlignment="1" applyProtection="1">
      <alignment vertical="center"/>
      <protection/>
    </xf>
    <xf numFmtId="37" fontId="13" fillId="34" borderId="15" xfId="60" applyFont="1" applyFill="1" applyBorder="1" applyAlignment="1">
      <alignment vertical="center"/>
      <protection/>
    </xf>
    <xf numFmtId="0" fontId="46" fillId="0" borderId="117" xfId="45" applyFont="1" applyFill="1" applyBorder="1" applyAlignment="1" applyProtection="1">
      <alignment horizontal="left" indent="1"/>
      <protection/>
    </xf>
    <xf numFmtId="0" fontId="46" fillId="0" borderId="163" xfId="45" applyFont="1" applyFill="1" applyBorder="1" applyAlignment="1" applyProtection="1">
      <alignment horizontal="left" indent="1"/>
      <protection/>
    </xf>
    <xf numFmtId="0" fontId="30" fillId="36" borderId="81" xfId="57" applyNumberFormat="1" applyFont="1" applyFill="1" applyBorder="1" applyAlignment="1">
      <alignment vertical="center"/>
      <protection/>
    </xf>
    <xf numFmtId="0" fontId="6" fillId="0" borderId="164" xfId="57" applyFont="1" applyFill="1" applyBorder="1">
      <alignment/>
      <protection/>
    </xf>
    <xf numFmtId="0" fontId="6" fillId="0" borderId="165" xfId="57" applyFont="1" applyFill="1" applyBorder="1">
      <alignment/>
      <protection/>
    </xf>
    <xf numFmtId="0" fontId="6" fillId="0" borderId="166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4" fillId="35" borderId="154" xfId="57" applyNumberFormat="1" applyFont="1" applyFill="1" applyBorder="1" applyAlignment="1">
      <alignment horizontal="center" vertical="center" wrapText="1"/>
      <protection/>
    </xf>
    <xf numFmtId="37" fontId="135" fillId="7" borderId="0" xfId="61" applyFont="1" applyFill="1" applyAlignment="1">
      <alignment horizontal="left" indent="1"/>
      <protection/>
    </xf>
    <xf numFmtId="0" fontId="135" fillId="7" borderId="0" xfId="59" applyFont="1" applyFill="1">
      <alignment/>
      <protection/>
    </xf>
    <xf numFmtId="37" fontId="136" fillId="7" borderId="0" xfId="61" applyFont="1" applyFill="1">
      <alignment/>
      <protection/>
    </xf>
    <xf numFmtId="0" fontId="43" fillId="4" borderId="167" xfId="58" applyFont="1" applyFill="1" applyBorder="1">
      <alignment/>
      <protection/>
    </xf>
    <xf numFmtId="0" fontId="44" fillId="4" borderId="168" xfId="45" applyFont="1" applyFill="1" applyBorder="1" applyAlignment="1" applyProtection="1">
      <alignment horizontal="left" indent="1"/>
      <protection/>
    </xf>
    <xf numFmtId="0" fontId="45" fillId="0" borderId="18" xfId="56" applyFont="1" applyFill="1" applyBorder="1">
      <alignment/>
      <protection/>
    </xf>
    <xf numFmtId="0" fontId="45" fillId="0" borderId="14" xfId="56" applyFont="1" applyFill="1" applyBorder="1">
      <alignment/>
      <protection/>
    </xf>
    <xf numFmtId="0" fontId="45" fillId="3" borderId="18" xfId="56" applyFont="1" applyFill="1" applyBorder="1">
      <alignment/>
      <protection/>
    </xf>
    <xf numFmtId="0" fontId="46" fillId="3" borderId="169" xfId="45" applyFont="1" applyFill="1" applyBorder="1" applyAlignment="1" applyProtection="1">
      <alignment horizontal="left" indent="1"/>
      <protection/>
    </xf>
    <xf numFmtId="0" fontId="45" fillId="36" borderId="170" xfId="56" applyFont="1" applyFill="1" applyBorder="1">
      <alignment/>
      <protection/>
    </xf>
    <xf numFmtId="0" fontId="137" fillId="0" borderId="0" xfId="56" applyFont="1" applyFill="1">
      <alignment/>
      <protection/>
    </xf>
    <xf numFmtId="0" fontId="138" fillId="0" borderId="0" xfId="56" applyFont="1" applyFill="1">
      <alignment/>
      <protection/>
    </xf>
    <xf numFmtId="0" fontId="139" fillId="0" borderId="0" xfId="56" applyFont="1" applyFill="1">
      <alignment/>
      <protection/>
    </xf>
    <xf numFmtId="0" fontId="140" fillId="0" borderId="0" xfId="56" applyFont="1" applyFill="1">
      <alignment/>
      <protection/>
    </xf>
    <xf numFmtId="0" fontId="141" fillId="0" borderId="0" xfId="45" applyFont="1" applyFill="1" applyAlignment="1" applyProtection="1">
      <alignment/>
      <protection/>
    </xf>
    <xf numFmtId="3" fontId="13" fillId="0" borderId="18" xfId="60" applyNumberFormat="1" applyFont="1" applyFill="1" applyBorder="1" applyAlignment="1">
      <alignment horizontal="right"/>
      <protection/>
    </xf>
    <xf numFmtId="3" fontId="13" fillId="0" borderId="16" xfId="60" applyNumberFormat="1" applyFont="1" applyFill="1" applyBorder="1">
      <alignment/>
      <protection/>
    </xf>
    <xf numFmtId="3" fontId="13" fillId="0" borderId="16" xfId="60" applyNumberFormat="1" applyFont="1" applyFill="1" applyBorder="1" applyAlignment="1">
      <alignment horizontal="right"/>
      <protection/>
    </xf>
    <xf numFmtId="37" fontId="13" fillId="0" borderId="18" xfId="60" applyFont="1" applyFill="1" applyBorder="1" applyAlignment="1" applyProtection="1">
      <alignment horizontal="right"/>
      <protection/>
    </xf>
    <xf numFmtId="37" fontId="13" fillId="0" borderId="16" xfId="60" applyFont="1" applyFill="1" applyBorder="1" applyAlignment="1" applyProtection="1">
      <alignment horizontal="right"/>
      <protection/>
    </xf>
    <xf numFmtId="37" fontId="13" fillId="0" borderId="17" xfId="60" applyFont="1" applyFill="1" applyBorder="1" applyProtection="1">
      <alignment/>
      <protection/>
    </xf>
    <xf numFmtId="37" fontId="13" fillId="0" borderId="18" xfId="60" applyFont="1" applyFill="1" applyBorder="1" applyProtection="1">
      <alignment/>
      <protection/>
    </xf>
    <xf numFmtId="37" fontId="13" fillId="0" borderId="16" xfId="60" applyFont="1" applyFill="1" applyBorder="1" applyProtection="1">
      <alignment/>
      <protection/>
    </xf>
    <xf numFmtId="37" fontId="6" fillId="0" borderId="18" xfId="60" applyFont="1" applyFill="1" applyBorder="1" applyAlignment="1" applyProtection="1">
      <alignment horizontal="left"/>
      <protection/>
    </xf>
    <xf numFmtId="37" fontId="142" fillId="0" borderId="18" xfId="60" applyFont="1" applyFill="1" applyBorder="1" applyAlignment="1" applyProtection="1">
      <alignment vertical="center"/>
      <protection/>
    </xf>
    <xf numFmtId="37" fontId="134" fillId="0" borderId="0" xfId="60" applyFont="1" applyAlignment="1">
      <alignment vertical="center"/>
      <protection/>
    </xf>
    <xf numFmtId="37" fontId="13" fillId="0" borderId="0" xfId="60" applyFont="1" applyFill="1" applyBorder="1" applyAlignment="1" applyProtection="1">
      <alignment vertical="center"/>
      <protection/>
    </xf>
    <xf numFmtId="37" fontId="13" fillId="0" borderId="0" xfId="60" applyFont="1" applyAlignment="1">
      <alignment vertical="center"/>
      <protection/>
    </xf>
    <xf numFmtId="3" fontId="6" fillId="0" borderId="17" xfId="60" applyNumberFormat="1" applyFont="1" applyFill="1" applyBorder="1" applyAlignment="1">
      <alignment horizontal="right"/>
      <protection/>
    </xf>
    <xf numFmtId="3" fontId="6" fillId="0" borderId="29" xfId="60" applyNumberFormat="1" applyFont="1" applyFill="1" applyBorder="1" applyAlignment="1">
      <alignment horizontal="right"/>
      <protection/>
    </xf>
    <xf numFmtId="3" fontId="6" fillId="0" borderId="21" xfId="60" applyNumberFormat="1" applyFont="1" applyFill="1" applyBorder="1" applyAlignment="1">
      <alignment horizontal="right"/>
      <protection/>
    </xf>
    <xf numFmtId="3" fontId="6" fillId="0" borderId="22" xfId="60" applyNumberFormat="1" applyFont="1" applyFill="1" applyBorder="1" applyAlignment="1">
      <alignment horizontal="right"/>
      <protection/>
    </xf>
    <xf numFmtId="3" fontId="6" fillId="0" borderId="23" xfId="60" applyNumberFormat="1" applyFont="1" applyFill="1" applyBorder="1" applyAlignment="1">
      <alignment horizontal="right"/>
      <protection/>
    </xf>
    <xf numFmtId="37" fontId="49" fillId="0" borderId="0" xfId="60" applyFont="1">
      <alignment/>
      <protection/>
    </xf>
    <xf numFmtId="1" fontId="6" fillId="0" borderId="0" xfId="64" applyNumberFormat="1" applyFont="1" applyAlignment="1">
      <alignment horizontal="center" vertical="center" wrapText="1"/>
      <protection/>
    </xf>
    <xf numFmtId="10" fontId="15" fillId="38" borderId="120" xfId="57" applyNumberFormat="1" applyFont="1" applyFill="1" applyBorder="1" applyAlignment="1">
      <alignment horizontal="right"/>
      <protection/>
    </xf>
    <xf numFmtId="0" fontId="143" fillId="33" borderId="0" xfId="0" applyFont="1" applyFill="1" applyAlignment="1">
      <alignment vertical="center"/>
    </xf>
    <xf numFmtId="3" fontId="6" fillId="36" borderId="31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13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" fontId="13" fillId="36" borderId="0" xfId="60" applyNumberFormat="1" applyFont="1" applyFill="1" applyBorder="1" applyAlignment="1">
      <alignment vertical="center"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0" xfId="60" applyNumberFormat="1" applyFont="1" applyFill="1" applyBorder="1" applyAlignment="1" applyProtection="1">
      <alignment horizontal="center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6" fillId="14" borderId="33" xfId="60" applyFont="1" applyFill="1" applyBorder="1" applyProtection="1">
      <alignment/>
      <protection/>
    </xf>
    <xf numFmtId="37" fontId="6" fillId="14" borderId="17" xfId="60" applyFont="1" applyFill="1" applyBorder="1" applyProtection="1">
      <alignment/>
      <protection/>
    </xf>
    <xf numFmtId="37" fontId="13" fillId="14" borderId="17" xfId="60" applyFont="1" applyFill="1" applyBorder="1" applyProtection="1">
      <alignment/>
      <protection/>
    </xf>
    <xf numFmtId="37" fontId="6" fillId="14" borderId="27" xfId="60" applyFont="1" applyFill="1" applyBorder="1" applyProtection="1">
      <alignment/>
      <protection/>
    </xf>
    <xf numFmtId="37" fontId="6" fillId="14" borderId="17" xfId="60" applyFont="1" applyFill="1" applyBorder="1" applyAlignment="1" applyProtection="1">
      <alignment vertical="center"/>
      <protection/>
    </xf>
    <xf numFmtId="37" fontId="13" fillId="14" borderId="17" xfId="60" applyFont="1" applyFill="1" applyBorder="1" applyAlignment="1" applyProtection="1">
      <alignment vertical="center"/>
      <protection/>
    </xf>
    <xf numFmtId="3" fontId="6" fillId="14" borderId="17" xfId="60" applyNumberFormat="1" applyFont="1" applyFill="1" applyBorder="1" applyAlignment="1">
      <alignment horizontal="right"/>
      <protection/>
    </xf>
    <xf numFmtId="3" fontId="6" fillId="14" borderId="22" xfId="60" applyNumberFormat="1" applyFont="1" applyFill="1" applyBorder="1" applyAlignment="1">
      <alignment horizontal="right"/>
      <protection/>
    </xf>
    <xf numFmtId="37" fontId="3" fillId="14" borderId="27" xfId="60" applyFont="1" applyFill="1" applyBorder="1" applyProtection="1">
      <alignment/>
      <protection/>
    </xf>
    <xf numFmtId="2" fontId="6" fillId="14" borderId="17" xfId="60" applyNumberFormat="1" applyFont="1" applyFill="1" applyBorder="1" applyAlignment="1" applyProtection="1">
      <alignment horizontal="center"/>
      <protection/>
    </xf>
    <xf numFmtId="2" fontId="6" fillId="14" borderId="22" xfId="60" applyNumberFormat="1" applyFont="1" applyFill="1" applyBorder="1" applyAlignment="1" applyProtection="1">
      <alignment horizontal="right" indent="1"/>
      <protection/>
    </xf>
    <xf numFmtId="2" fontId="6" fillId="14" borderId="17" xfId="60" applyNumberFormat="1" applyFont="1" applyFill="1" applyBorder="1" applyAlignment="1" applyProtection="1">
      <alignment horizontal="right" indent="1"/>
      <protection/>
    </xf>
    <xf numFmtId="2" fontId="6" fillId="14" borderId="13" xfId="60" applyNumberFormat="1" applyFont="1" applyFill="1" applyBorder="1" applyAlignment="1" applyProtection="1">
      <alignment horizontal="center"/>
      <protection/>
    </xf>
    <xf numFmtId="3" fontId="6" fillId="40" borderId="33" xfId="60" applyNumberFormat="1" applyFont="1" applyFill="1" applyBorder="1">
      <alignment/>
      <protection/>
    </xf>
    <xf numFmtId="3" fontId="6" fillId="40" borderId="17" xfId="60" applyNumberFormat="1" applyFont="1" applyFill="1" applyBorder="1">
      <alignment/>
      <protection/>
    </xf>
    <xf numFmtId="3" fontId="13" fillId="40" borderId="17" xfId="60" applyNumberFormat="1" applyFont="1" applyFill="1" applyBorder="1">
      <alignment/>
      <protection/>
    </xf>
    <xf numFmtId="3" fontId="3" fillId="40" borderId="27" xfId="60" applyNumberFormat="1" applyFont="1" applyFill="1" applyBorder="1">
      <alignment/>
      <protection/>
    </xf>
    <xf numFmtId="3" fontId="6" fillId="40" borderId="17" xfId="60" applyNumberFormat="1" applyFont="1" applyFill="1" applyBorder="1" applyAlignment="1">
      <alignment vertical="center"/>
      <protection/>
    </xf>
    <xf numFmtId="3" fontId="13" fillId="40" borderId="17" xfId="60" applyNumberFormat="1" applyFont="1" applyFill="1" applyBorder="1" applyAlignment="1">
      <alignment vertical="center"/>
      <protection/>
    </xf>
    <xf numFmtId="37" fontId="3" fillId="40" borderId="27" xfId="60" applyFont="1" applyFill="1" applyBorder="1" applyAlignment="1" applyProtection="1">
      <alignment horizontal="right"/>
      <protection/>
    </xf>
    <xf numFmtId="3" fontId="6" fillId="40" borderId="17" xfId="60" applyNumberFormat="1" applyFont="1" applyFill="1" applyBorder="1" applyAlignment="1">
      <alignment horizontal="right"/>
      <protection/>
    </xf>
    <xf numFmtId="3" fontId="6" fillId="40" borderId="22" xfId="60" applyNumberFormat="1" applyFont="1" applyFill="1" applyBorder="1" applyAlignment="1">
      <alignment horizontal="right"/>
      <protection/>
    </xf>
    <xf numFmtId="2" fontId="6" fillId="40" borderId="17" xfId="60" applyNumberFormat="1" applyFont="1" applyFill="1" applyBorder="1" applyAlignment="1" applyProtection="1">
      <alignment horizontal="center"/>
      <protection/>
    </xf>
    <xf numFmtId="2" fontId="6" fillId="40" borderId="22" xfId="60" applyNumberFormat="1" applyFont="1" applyFill="1" applyBorder="1" applyProtection="1">
      <alignment/>
      <protection/>
    </xf>
    <xf numFmtId="2" fontId="6" fillId="40" borderId="17" xfId="60" applyNumberFormat="1" applyFont="1" applyFill="1" applyBorder="1" applyProtection="1">
      <alignment/>
      <protection/>
    </xf>
    <xf numFmtId="2" fontId="6" fillId="40" borderId="13" xfId="60" applyNumberFormat="1" applyFont="1" applyFill="1" applyBorder="1" applyAlignment="1" applyProtection="1">
      <alignment horizontal="center"/>
      <protection/>
    </xf>
    <xf numFmtId="3" fontId="3" fillId="36" borderId="0" xfId="60" applyNumberFormat="1" applyFont="1" applyFill="1" applyBorder="1">
      <alignment/>
      <protection/>
    </xf>
    <xf numFmtId="37" fontId="3" fillId="14" borderId="17" xfId="60" applyFont="1" applyFill="1" applyBorder="1" applyProtection="1">
      <alignment/>
      <protection/>
    </xf>
    <xf numFmtId="37" fontId="3" fillId="34" borderId="15" xfId="60" applyFont="1" applyFill="1" applyBorder="1">
      <alignment/>
      <protection/>
    </xf>
    <xf numFmtId="37" fontId="3" fillId="0" borderId="18" xfId="60" applyFont="1" applyFill="1" applyBorder="1" applyAlignment="1" applyProtection="1">
      <alignment vertical="center"/>
      <protection/>
    </xf>
    <xf numFmtId="37" fontId="3" fillId="0" borderId="0" xfId="60" applyFont="1" applyFill="1" applyBorder="1" applyAlignment="1" applyProtection="1">
      <alignment horizontal="left" vertical="center"/>
      <protection/>
    </xf>
    <xf numFmtId="3" fontId="3" fillId="0" borderId="18" xfId="60" applyNumberFormat="1" applyFont="1" applyFill="1" applyBorder="1" applyAlignment="1">
      <alignment horizontal="right" vertical="center"/>
      <protection/>
    </xf>
    <xf numFmtId="3" fontId="3" fillId="0" borderId="16" xfId="60" applyNumberFormat="1" applyFont="1" applyFill="1" applyBorder="1" applyAlignment="1">
      <alignment vertical="center"/>
      <protection/>
    </xf>
    <xf numFmtId="3" fontId="3" fillId="36" borderId="0" xfId="60" applyNumberFormat="1" applyFont="1" applyFill="1" applyBorder="1" applyAlignment="1">
      <alignment vertical="center"/>
      <protection/>
    </xf>
    <xf numFmtId="3" fontId="3" fillId="0" borderId="18" xfId="60" applyNumberFormat="1" applyFont="1" applyFill="1" applyBorder="1" applyAlignment="1">
      <alignment vertical="center"/>
      <protection/>
    </xf>
    <xf numFmtId="3" fontId="3" fillId="0" borderId="16" xfId="60" applyNumberFormat="1" applyFont="1" applyFill="1" applyBorder="1" applyAlignment="1">
      <alignment horizontal="right" vertical="center"/>
      <protection/>
    </xf>
    <xf numFmtId="37" fontId="3" fillId="0" borderId="0" xfId="60" applyFont="1" applyFill="1" applyBorder="1" applyAlignment="1" applyProtection="1">
      <alignment vertical="center"/>
      <protection/>
    </xf>
    <xf numFmtId="37" fontId="3" fillId="0" borderId="18" xfId="60" applyFont="1" applyFill="1" applyBorder="1" applyAlignment="1" applyProtection="1">
      <alignment horizontal="right" vertical="center"/>
      <protection/>
    </xf>
    <xf numFmtId="37" fontId="3" fillId="0" borderId="16" xfId="60" applyFont="1" applyFill="1" applyBorder="1" applyAlignment="1" applyProtection="1">
      <alignment horizontal="right" vertical="center"/>
      <protection/>
    </xf>
    <xf numFmtId="37" fontId="3" fillId="0" borderId="17" xfId="60" applyFont="1" applyFill="1" applyBorder="1" applyAlignment="1" applyProtection="1">
      <alignment vertical="center"/>
      <protection/>
    </xf>
    <xf numFmtId="37" fontId="3" fillId="0" borderId="16" xfId="60" applyFont="1" applyFill="1" applyBorder="1" applyAlignment="1" applyProtection="1">
      <alignment vertical="center"/>
      <protection/>
    </xf>
    <xf numFmtId="37" fontId="3" fillId="14" borderId="17" xfId="60" applyFont="1" applyFill="1" applyBorder="1" applyAlignment="1" applyProtection="1">
      <alignment vertical="center"/>
      <protection/>
    </xf>
    <xf numFmtId="37" fontId="3" fillId="34" borderId="15" xfId="60" applyFont="1" applyFill="1" applyBorder="1" applyAlignment="1">
      <alignment vertical="center"/>
      <protection/>
    </xf>
    <xf numFmtId="9" fontId="3" fillId="0" borderId="0" xfId="60" applyNumberFormat="1" applyFont="1">
      <alignment/>
      <protection/>
    </xf>
    <xf numFmtId="0" fontId="41" fillId="39" borderId="170" xfId="56" applyFont="1" applyFill="1" applyBorder="1" applyAlignment="1">
      <alignment horizontal="center"/>
      <protection/>
    </xf>
    <xf numFmtId="0" fontId="41" fillId="39" borderId="171" xfId="56" applyFont="1" applyFill="1" applyBorder="1" applyAlignment="1">
      <alignment horizontal="center"/>
      <protection/>
    </xf>
    <xf numFmtId="0" fontId="144" fillId="39" borderId="18" xfId="56" applyFont="1" applyFill="1" applyBorder="1" applyAlignment="1">
      <alignment horizontal="center"/>
      <protection/>
    </xf>
    <xf numFmtId="0" fontId="144" fillId="39" borderId="17" xfId="56" applyFont="1" applyFill="1" applyBorder="1" applyAlignment="1">
      <alignment horizontal="center"/>
      <protection/>
    </xf>
    <xf numFmtId="0" fontId="42" fillId="39" borderId="18" xfId="56" applyFont="1" applyFill="1" applyBorder="1" applyAlignment="1">
      <alignment horizontal="center"/>
      <protection/>
    </xf>
    <xf numFmtId="0" fontId="42" fillId="39" borderId="17" xfId="56" applyFont="1" applyFill="1" applyBorder="1" applyAlignment="1">
      <alignment horizontal="center"/>
      <protection/>
    </xf>
    <xf numFmtId="37" fontId="145" fillId="37" borderId="172" xfId="45" applyNumberFormat="1" applyFont="1" applyFill="1" applyBorder="1" applyAlignment="1" applyProtection="1">
      <alignment horizontal="center"/>
      <protection/>
    </xf>
    <xf numFmtId="37" fontId="145" fillId="37" borderId="173" xfId="45" applyNumberFormat="1" applyFont="1" applyFill="1" applyBorder="1" applyAlignment="1" applyProtection="1">
      <alignment horizontal="center"/>
      <protection/>
    </xf>
    <xf numFmtId="37" fontId="15" fillId="0" borderId="18" xfId="60" applyFont="1" applyFill="1" applyBorder="1" applyAlignment="1" applyProtection="1">
      <alignment horizontal="center" vertical="center"/>
      <protection/>
    </xf>
    <xf numFmtId="37" fontId="16" fillId="0" borderId="18" xfId="60" applyFont="1" applyBorder="1">
      <alignment/>
      <protection/>
    </xf>
    <xf numFmtId="37" fontId="17" fillId="0" borderId="18" xfId="60" applyFont="1" applyBorder="1">
      <alignment/>
      <protection/>
    </xf>
    <xf numFmtId="37" fontId="16" fillId="0" borderId="23" xfId="60" applyFont="1" applyBorder="1">
      <alignment/>
      <protection/>
    </xf>
    <xf numFmtId="37" fontId="14" fillId="35" borderId="18" xfId="60" applyFont="1" applyFill="1" applyBorder="1" applyAlignment="1">
      <alignment horizontal="center"/>
      <protection/>
    </xf>
    <xf numFmtId="37" fontId="14" fillId="35" borderId="17" xfId="60" applyFont="1" applyFill="1" applyBorder="1" applyAlignment="1">
      <alignment horizontal="center"/>
      <protection/>
    </xf>
    <xf numFmtId="37" fontId="19" fillId="35" borderId="34" xfId="60" applyFont="1" applyFill="1" applyBorder="1" applyAlignment="1" applyProtection="1">
      <alignment horizontal="center" vertical="center"/>
      <protection/>
    </xf>
    <xf numFmtId="37" fontId="19" fillId="35" borderId="31" xfId="60" applyFont="1" applyFill="1" applyBorder="1" applyAlignment="1" applyProtection="1">
      <alignment horizontal="center" vertical="center"/>
      <protection/>
    </xf>
    <xf numFmtId="37" fontId="14" fillId="35" borderId="34" xfId="60" applyFont="1" applyFill="1" applyBorder="1" applyAlignment="1">
      <alignment horizontal="center" vertical="center"/>
      <protection/>
    </xf>
    <xf numFmtId="37" fontId="15" fillId="35" borderId="14" xfId="60" applyFont="1" applyFill="1" applyBorder="1" applyAlignment="1">
      <alignment horizontal="center" vertical="center"/>
      <protection/>
    </xf>
    <xf numFmtId="37" fontId="14" fillId="35" borderId="32" xfId="60" applyFont="1" applyFill="1" applyBorder="1" applyAlignment="1">
      <alignment horizontal="center" vertical="center"/>
      <protection/>
    </xf>
    <xf numFmtId="37" fontId="15" fillId="35" borderId="12" xfId="60" applyFont="1" applyFill="1" applyBorder="1" applyAlignment="1">
      <alignment horizontal="center" vertical="center"/>
      <protection/>
    </xf>
    <xf numFmtId="37" fontId="19" fillId="35" borderId="34" xfId="60" applyFont="1" applyFill="1" applyBorder="1" applyAlignment="1">
      <alignment horizontal="center" vertical="center"/>
      <protection/>
    </xf>
    <xf numFmtId="37" fontId="19" fillId="35" borderId="31" xfId="60" applyFont="1" applyFill="1" applyBorder="1" applyAlignment="1">
      <alignment horizontal="center" vertical="center"/>
      <protection/>
    </xf>
    <xf numFmtId="37" fontId="19" fillId="35" borderId="18" xfId="60" applyFont="1" applyFill="1" applyBorder="1" applyAlignment="1">
      <alignment horizontal="center" vertical="center"/>
      <protection/>
    </xf>
    <xf numFmtId="37" fontId="19" fillId="35" borderId="0" xfId="60" applyFont="1" applyFill="1" applyBorder="1" applyAlignment="1">
      <alignment horizontal="center" vertical="center"/>
      <protection/>
    </xf>
    <xf numFmtId="37" fontId="19" fillId="35" borderId="33" xfId="60" applyFont="1" applyFill="1" applyBorder="1" applyAlignment="1" applyProtection="1">
      <alignment horizontal="center" vertical="center"/>
      <protection/>
    </xf>
    <xf numFmtId="37" fontId="24" fillId="41" borderId="0" xfId="45" applyNumberFormat="1" applyFont="1" applyFill="1" applyBorder="1" applyAlignment="1" applyProtection="1">
      <alignment horizontal="center"/>
      <protection/>
    </xf>
    <xf numFmtId="37" fontId="19" fillId="35" borderId="30" xfId="60" applyFont="1" applyFill="1" applyBorder="1" applyAlignment="1">
      <alignment horizontal="center" vertical="center"/>
      <protection/>
    </xf>
    <xf numFmtId="0" fontId="11" fillId="0" borderId="15" xfId="55" applyBorder="1" applyAlignment="1">
      <alignment horizontal="center" vertical="center"/>
      <protection/>
    </xf>
    <xf numFmtId="0" fontId="11" fillId="0" borderId="10" xfId="55" applyBorder="1" applyAlignment="1">
      <alignment horizontal="center" vertical="center"/>
      <protection/>
    </xf>
    <xf numFmtId="37" fontId="20" fillId="35" borderId="159" xfId="60" applyFont="1" applyFill="1" applyBorder="1" applyAlignment="1">
      <alignment horizontal="center" vertical="center"/>
      <protection/>
    </xf>
    <xf numFmtId="0" fontId="18" fillId="0" borderId="88" xfId="55" applyFont="1" applyBorder="1" applyAlignment="1">
      <alignment horizontal="center" vertical="center"/>
      <protection/>
    </xf>
    <xf numFmtId="37" fontId="22" fillId="35" borderId="34" xfId="60" applyFont="1" applyFill="1" applyBorder="1" applyAlignment="1">
      <alignment horizontal="center" vertical="center"/>
      <protection/>
    </xf>
    <xf numFmtId="37" fontId="22" fillId="35" borderId="31" xfId="60" applyFont="1" applyFill="1" applyBorder="1" applyAlignment="1">
      <alignment horizontal="center" vertical="center"/>
      <protection/>
    </xf>
    <xf numFmtId="37" fontId="22" fillId="35" borderId="33" xfId="60" applyFont="1" applyFill="1" applyBorder="1" applyAlignment="1">
      <alignment horizontal="center" vertical="center"/>
      <protection/>
    </xf>
    <xf numFmtId="37" fontId="22" fillId="35" borderId="18" xfId="60" applyFont="1" applyFill="1" applyBorder="1" applyAlignment="1">
      <alignment horizontal="center" vertical="center"/>
      <protection/>
    </xf>
    <xf numFmtId="37" fontId="22" fillId="35" borderId="0" xfId="60" applyFont="1" applyFill="1" applyBorder="1" applyAlignment="1">
      <alignment horizontal="center" vertical="center"/>
      <protection/>
    </xf>
    <xf numFmtId="37" fontId="22" fillId="35" borderId="17" xfId="60" applyFont="1" applyFill="1" applyBorder="1" applyAlignment="1">
      <alignment horizontal="center" vertical="center"/>
      <protection/>
    </xf>
    <xf numFmtId="37" fontId="24" fillId="37" borderId="0" xfId="45" applyNumberFormat="1" applyFont="1" applyFill="1" applyBorder="1" applyAlignment="1" applyProtection="1">
      <alignment horizontal="center"/>
      <protection/>
    </xf>
    <xf numFmtId="37" fontId="14" fillId="35" borderId="32" xfId="60" applyFont="1" applyFill="1" applyBorder="1" applyAlignment="1">
      <alignment horizontal="center" vertical="center" wrapText="1"/>
      <protection/>
    </xf>
    <xf numFmtId="37" fontId="15" fillId="35" borderId="12" xfId="60" applyFont="1" applyFill="1" applyBorder="1" applyAlignment="1">
      <alignment horizontal="center" vertical="center" wrapText="1"/>
      <protection/>
    </xf>
    <xf numFmtId="37" fontId="19" fillId="35" borderId="33" xfId="60" applyFont="1" applyFill="1" applyBorder="1" applyAlignment="1">
      <alignment horizontal="center" vertical="center"/>
      <protection/>
    </xf>
    <xf numFmtId="37" fontId="19" fillId="35" borderId="17" xfId="60" applyFont="1" applyFill="1" applyBorder="1" applyAlignment="1">
      <alignment horizontal="center" vertical="center"/>
      <protection/>
    </xf>
    <xf numFmtId="49" fontId="13" fillId="35" borderId="174" xfId="63" applyNumberFormat="1" applyFont="1" applyFill="1" applyBorder="1" applyAlignment="1">
      <alignment horizontal="center" vertical="center" wrapText="1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04" xfId="63" applyNumberFormat="1" applyFont="1" applyFill="1" applyBorder="1" applyAlignment="1">
      <alignment horizontal="center" vertical="center" wrapText="1"/>
      <protection/>
    </xf>
    <xf numFmtId="1" fontId="5" fillId="35" borderId="176" xfId="63" applyNumberFormat="1" applyFont="1" applyFill="1" applyBorder="1" applyAlignment="1">
      <alignment horizontal="center" vertical="center" wrapText="1"/>
      <protection/>
    </xf>
    <xf numFmtId="1" fontId="5" fillId="35" borderId="177" xfId="63" applyNumberFormat="1" applyFont="1" applyFill="1" applyBorder="1" applyAlignment="1">
      <alignment horizontal="center" vertical="center" wrapText="1"/>
      <protection/>
    </xf>
    <xf numFmtId="1" fontId="5" fillId="35" borderId="42" xfId="63" applyNumberFormat="1" applyFont="1" applyFill="1" applyBorder="1" applyAlignment="1">
      <alignment horizontal="center" vertical="center" wrapText="1"/>
      <protection/>
    </xf>
    <xf numFmtId="49" fontId="5" fillId="35" borderId="178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79" xfId="63" applyNumberFormat="1" applyFont="1" applyFill="1" applyBorder="1" applyAlignment="1">
      <alignment horizontal="center" vertical="center" wrapText="1"/>
      <protection/>
    </xf>
    <xf numFmtId="49" fontId="5" fillId="35" borderId="41" xfId="63" applyNumberFormat="1" applyFont="1" applyFill="1" applyBorder="1" applyAlignment="1">
      <alignment horizontal="center" vertical="center" wrapText="1"/>
      <protection/>
    </xf>
    <xf numFmtId="37" fontId="28" fillId="41" borderId="174" xfId="45" applyNumberFormat="1" applyFont="1" applyFill="1" applyBorder="1" applyAlignment="1" applyProtection="1">
      <alignment horizontal="center"/>
      <protection/>
    </xf>
    <xf numFmtId="37" fontId="28" fillId="41" borderId="175" xfId="45" applyNumberFormat="1" applyFont="1" applyFill="1" applyBorder="1" applyAlignment="1" applyProtection="1">
      <alignment horizontal="center"/>
      <protection/>
    </xf>
    <xf numFmtId="37" fontId="28" fillId="41" borderId="180" xfId="45" applyNumberFormat="1" applyFont="1" applyFill="1" applyBorder="1" applyAlignment="1" applyProtection="1">
      <alignment horizontal="center"/>
      <protection/>
    </xf>
    <xf numFmtId="0" fontId="5" fillId="35" borderId="174" xfId="63" applyFont="1" applyFill="1" applyBorder="1" applyAlignment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03" xfId="63" applyFont="1" applyFill="1" applyBorder="1" applyAlignment="1">
      <alignment horizontal="center"/>
      <protection/>
    </xf>
    <xf numFmtId="0" fontId="5" fillId="35" borderId="180" xfId="63" applyFont="1" applyFill="1" applyBorder="1" applyAlignment="1">
      <alignment horizontal="center"/>
      <protection/>
    </xf>
    <xf numFmtId="0" fontId="22" fillId="35" borderId="176" xfId="63" applyFont="1" applyFill="1" applyBorder="1" applyAlignment="1">
      <alignment horizontal="center" vertical="center"/>
      <protection/>
    </xf>
    <xf numFmtId="0" fontId="22" fillId="35" borderId="25" xfId="63" applyFont="1" applyFill="1" applyBorder="1" applyAlignment="1">
      <alignment horizontal="center" vertical="center"/>
      <protection/>
    </xf>
    <xf numFmtId="0" fontId="22" fillId="35" borderId="103" xfId="63" applyFont="1" applyFill="1" applyBorder="1" applyAlignment="1">
      <alignment horizontal="center" vertical="center"/>
      <protection/>
    </xf>
    <xf numFmtId="0" fontId="19" fillId="35" borderId="42" xfId="63" applyFont="1" applyFill="1" applyBorder="1" applyAlignment="1">
      <alignment horizontal="center" vertical="center"/>
      <protection/>
    </xf>
    <xf numFmtId="0" fontId="19" fillId="35" borderId="20" xfId="63" applyFont="1" applyFill="1" applyBorder="1" applyAlignment="1">
      <alignment horizontal="center" vertical="center"/>
      <protection/>
    </xf>
    <xf numFmtId="0" fontId="19" fillId="35" borderId="181" xfId="63" applyFont="1" applyFill="1" applyBorder="1" applyAlignment="1">
      <alignment horizontal="center" vertical="center"/>
      <protection/>
    </xf>
    <xf numFmtId="49" fontId="14" fillId="35" borderId="47" xfId="57" applyNumberFormat="1" applyFont="1" applyFill="1" applyBorder="1" applyAlignment="1">
      <alignment horizontal="center" vertical="center" wrapText="1"/>
      <protection/>
    </xf>
    <xf numFmtId="49" fontId="14" fillId="35" borderId="164" xfId="57" applyNumberFormat="1" applyFont="1" applyFill="1" applyBorder="1" applyAlignment="1">
      <alignment horizontal="center" vertical="center" wrapText="1"/>
      <protection/>
    </xf>
    <xf numFmtId="49" fontId="14" fillId="35" borderId="182" xfId="57" applyNumberFormat="1" applyFont="1" applyFill="1" applyBorder="1" applyAlignment="1">
      <alignment horizontal="center" vertical="center" wrapText="1"/>
      <protection/>
    </xf>
    <xf numFmtId="49" fontId="14" fillId="35" borderId="183" xfId="57" applyNumberFormat="1" applyFont="1" applyFill="1" applyBorder="1" applyAlignment="1">
      <alignment horizontal="center" vertical="center" wrapText="1"/>
      <protection/>
    </xf>
    <xf numFmtId="49" fontId="19" fillId="35" borderId="184" xfId="57" applyNumberFormat="1" applyFont="1" applyFill="1" applyBorder="1" applyAlignment="1">
      <alignment horizontal="center" vertical="center" wrapText="1"/>
      <protection/>
    </xf>
    <xf numFmtId="0" fontId="32" fillId="0" borderId="185" xfId="57" applyFont="1" applyBorder="1" applyAlignment="1">
      <alignment horizontal="center" vertical="center" wrapText="1"/>
      <protection/>
    </xf>
    <xf numFmtId="49" fontId="14" fillId="35" borderId="186" xfId="57" applyNumberFormat="1" applyFont="1" applyFill="1" applyBorder="1" applyAlignment="1">
      <alignment horizontal="center" vertical="center" wrapText="1"/>
      <protection/>
    </xf>
    <xf numFmtId="49" fontId="14" fillId="35" borderId="187" xfId="57" applyNumberFormat="1" applyFont="1" applyFill="1" applyBorder="1" applyAlignment="1">
      <alignment horizontal="center" vertical="center" wrapText="1"/>
      <protection/>
    </xf>
    <xf numFmtId="37" fontId="35" fillId="41" borderId="174" xfId="46" applyNumberFormat="1" applyFont="1" applyFill="1" applyBorder="1" applyAlignment="1">
      <alignment horizontal="center"/>
    </xf>
    <xf numFmtId="37" fontId="35" fillId="41" borderId="180" xfId="46" applyNumberFormat="1" applyFont="1" applyFill="1" applyBorder="1" applyAlignment="1">
      <alignment horizontal="center"/>
    </xf>
    <xf numFmtId="0" fontId="22" fillId="35" borderId="34" xfId="57" applyFont="1" applyFill="1" applyBorder="1" applyAlignment="1">
      <alignment horizontal="center" vertical="center"/>
      <protection/>
    </xf>
    <xf numFmtId="0" fontId="22" fillId="35" borderId="31" xfId="57" applyFont="1" applyFill="1" applyBorder="1" applyAlignment="1">
      <alignment horizontal="center" vertical="center"/>
      <protection/>
    </xf>
    <xf numFmtId="0" fontId="22" fillId="35" borderId="33" xfId="57" applyFont="1" applyFill="1" applyBorder="1" applyAlignment="1">
      <alignment horizontal="center" vertical="center"/>
      <protection/>
    </xf>
    <xf numFmtId="1" fontId="14" fillId="35" borderId="188" xfId="57" applyNumberFormat="1" applyFont="1" applyFill="1" applyBorder="1" applyAlignment="1">
      <alignment horizontal="center" vertical="center" wrapText="1"/>
      <protection/>
    </xf>
    <xf numFmtId="0" fontId="15" fillId="35" borderId="72" xfId="57" applyFont="1" applyFill="1" applyBorder="1" applyAlignment="1">
      <alignment vertical="center"/>
      <protection/>
    </xf>
    <xf numFmtId="0" fontId="15" fillId="35" borderId="189" xfId="57" applyFont="1" applyFill="1" applyBorder="1" applyAlignment="1">
      <alignment vertical="center"/>
      <protection/>
    </xf>
    <xf numFmtId="0" fontId="15" fillId="35" borderId="64" xfId="57" applyFont="1" applyFill="1" applyBorder="1" applyAlignment="1">
      <alignment vertical="center"/>
      <protection/>
    </xf>
    <xf numFmtId="1" fontId="19" fillId="35" borderId="190" xfId="57" applyNumberFormat="1" applyFont="1" applyFill="1" applyBorder="1" applyAlignment="1">
      <alignment horizontal="center" vertical="center" wrapText="1"/>
      <protection/>
    </xf>
    <xf numFmtId="1" fontId="19" fillId="35" borderId="191" xfId="57" applyNumberFormat="1" applyFont="1" applyFill="1" applyBorder="1" applyAlignment="1">
      <alignment horizontal="center" vertical="center" wrapText="1"/>
      <protection/>
    </xf>
    <xf numFmtId="0" fontId="31" fillId="35" borderId="57" xfId="57" applyFont="1" applyFill="1" applyBorder="1" applyAlignment="1">
      <alignment horizontal="center" vertical="center" wrapText="1"/>
      <protection/>
    </xf>
    <xf numFmtId="49" fontId="19" fillId="35" borderId="56" xfId="57" applyNumberFormat="1" applyFont="1" applyFill="1" applyBorder="1" applyAlignment="1">
      <alignment horizontal="center" vertical="center" wrapText="1"/>
      <protection/>
    </xf>
    <xf numFmtId="49" fontId="19" fillId="35" borderId="54" xfId="57" applyNumberFormat="1" applyFont="1" applyFill="1" applyBorder="1" applyAlignment="1">
      <alignment horizontal="center" vertical="center" wrapText="1"/>
      <protection/>
    </xf>
    <xf numFmtId="49" fontId="19" fillId="35" borderId="192" xfId="57" applyNumberFormat="1" applyFont="1" applyFill="1" applyBorder="1" applyAlignment="1">
      <alignment horizontal="center" vertical="center" wrapText="1"/>
      <protection/>
    </xf>
    <xf numFmtId="49" fontId="14" fillId="35" borderId="193" xfId="57" applyNumberFormat="1" applyFont="1" applyFill="1" applyBorder="1" applyAlignment="1">
      <alignment horizontal="center" vertical="center" wrapText="1"/>
      <protection/>
    </xf>
    <xf numFmtId="0" fontId="19" fillId="35" borderId="14" xfId="57" applyFont="1" applyFill="1" applyBorder="1" applyAlignment="1">
      <alignment horizontal="center" vertical="center"/>
      <protection/>
    </xf>
    <xf numFmtId="0" fontId="19" fillId="35" borderId="11" xfId="57" applyFont="1" applyFill="1" applyBorder="1" applyAlignment="1">
      <alignment horizontal="center" vertical="center"/>
      <protection/>
    </xf>
    <xf numFmtId="0" fontId="19" fillId="35" borderId="13" xfId="57" applyFont="1" applyFill="1" applyBorder="1" applyAlignment="1">
      <alignment horizontal="center" vertical="center"/>
      <protection/>
    </xf>
    <xf numFmtId="49" fontId="19" fillId="35" borderId="104" xfId="57" applyNumberFormat="1" applyFont="1" applyFill="1" applyBorder="1" applyAlignment="1">
      <alignment horizontal="center" vertical="center" wrapText="1"/>
      <protection/>
    </xf>
    <xf numFmtId="49" fontId="19" fillId="35" borderId="194" xfId="57" applyNumberFormat="1" applyFont="1" applyFill="1" applyBorder="1" applyAlignment="1">
      <alignment horizontal="center" vertical="center" wrapText="1"/>
      <protection/>
    </xf>
    <xf numFmtId="49" fontId="19" fillId="35" borderId="26" xfId="57" applyNumberFormat="1" applyFont="1" applyFill="1" applyBorder="1" applyAlignment="1">
      <alignment horizontal="center" vertical="center" wrapText="1"/>
      <protection/>
    </xf>
    <xf numFmtId="49" fontId="19" fillId="35" borderId="179" xfId="57" applyNumberFormat="1" applyFont="1" applyFill="1" applyBorder="1" applyAlignment="1">
      <alignment horizontal="center" vertical="center" wrapText="1"/>
      <protection/>
    </xf>
    <xf numFmtId="0" fontId="20" fillId="35" borderId="135" xfId="57" applyFont="1" applyFill="1" applyBorder="1" applyAlignment="1">
      <alignment horizontal="center"/>
      <protection/>
    </xf>
    <xf numFmtId="0" fontId="20" fillId="35" borderId="195" xfId="57" applyFont="1" applyFill="1" applyBorder="1" applyAlignment="1">
      <alignment horizontal="center"/>
      <protection/>
    </xf>
    <xf numFmtId="0" fontId="20" fillId="35" borderId="196" xfId="57" applyFont="1" applyFill="1" applyBorder="1" applyAlignment="1">
      <alignment horizontal="center"/>
      <protection/>
    </xf>
    <xf numFmtId="0" fontId="20" fillId="35" borderId="137" xfId="57" applyFont="1" applyFill="1" applyBorder="1" applyAlignment="1">
      <alignment horizontal="center"/>
      <protection/>
    </xf>
    <xf numFmtId="0" fontId="20" fillId="35" borderId="197" xfId="57" applyFont="1" applyFill="1" applyBorder="1" applyAlignment="1">
      <alignment horizontal="center"/>
      <protection/>
    </xf>
    <xf numFmtId="1" fontId="20" fillId="35" borderId="188" xfId="57" applyNumberFormat="1" applyFont="1" applyFill="1" applyBorder="1" applyAlignment="1">
      <alignment horizontal="center" vertical="center" wrapText="1"/>
      <protection/>
    </xf>
    <xf numFmtId="0" fontId="33" fillId="35" borderId="72" xfId="57" applyFont="1" applyFill="1" applyBorder="1" applyAlignment="1">
      <alignment vertical="center"/>
      <protection/>
    </xf>
    <xf numFmtId="0" fontId="33" fillId="35" borderId="189" xfId="57" applyFont="1" applyFill="1" applyBorder="1" applyAlignment="1">
      <alignment vertical="center"/>
      <protection/>
    </xf>
    <xf numFmtId="0" fontId="33" fillId="35" borderId="64" xfId="57" applyFont="1" applyFill="1" applyBorder="1" applyAlignment="1">
      <alignment vertical="center"/>
      <protection/>
    </xf>
    <xf numFmtId="0" fontId="37" fillId="35" borderId="18" xfId="57" applyFont="1" applyFill="1" applyBorder="1" applyAlignment="1">
      <alignment horizontal="center" vertical="center"/>
      <protection/>
    </xf>
    <xf numFmtId="0" fontId="37" fillId="35" borderId="0" xfId="57" applyFont="1" applyFill="1" applyBorder="1" applyAlignment="1">
      <alignment horizontal="center" vertical="center"/>
      <protection/>
    </xf>
    <xf numFmtId="0" fontId="37" fillId="35" borderId="17" xfId="57" applyFont="1" applyFill="1" applyBorder="1" applyAlignment="1">
      <alignment horizontal="center" vertical="center"/>
      <protection/>
    </xf>
    <xf numFmtId="1" fontId="13" fillId="35" borderId="198" xfId="64" applyNumberFormat="1" applyFont="1" applyFill="1" applyBorder="1" applyAlignment="1">
      <alignment horizontal="center" vertical="center" wrapText="1"/>
      <protection/>
    </xf>
    <xf numFmtId="0" fontId="6" fillId="35" borderId="153" xfId="64" applyFont="1" applyFill="1" applyBorder="1" applyAlignment="1">
      <alignment vertical="center"/>
      <protection/>
    </xf>
    <xf numFmtId="0" fontId="11" fillId="0" borderId="199" xfId="55" applyBorder="1" applyAlignment="1">
      <alignment vertical="center"/>
      <protection/>
    </xf>
    <xf numFmtId="0" fontId="37" fillId="35" borderId="23" xfId="64" applyFont="1" applyFill="1" applyBorder="1" applyAlignment="1">
      <alignment horizontal="center" vertical="center"/>
      <protection/>
    </xf>
    <xf numFmtId="0" fontId="37" fillId="35" borderId="20" xfId="64" applyFont="1" applyFill="1" applyBorder="1" applyAlignment="1">
      <alignment horizontal="center" vertical="center"/>
      <protection/>
    </xf>
    <xf numFmtId="0" fontId="37" fillId="35" borderId="22" xfId="64" applyFont="1" applyFill="1" applyBorder="1" applyAlignment="1">
      <alignment horizontal="center" vertical="center"/>
      <protection/>
    </xf>
    <xf numFmtId="0" fontId="13" fillId="35" borderId="175" xfId="64" applyFont="1" applyFill="1" applyBorder="1" applyAlignment="1">
      <alignment horizontal="center" vertical="center"/>
      <protection/>
    </xf>
    <xf numFmtId="0" fontId="13" fillId="35" borderId="180" xfId="64" applyFont="1" applyFill="1" applyBorder="1" applyAlignment="1">
      <alignment horizontal="center" vertical="center"/>
      <protection/>
    </xf>
    <xf numFmtId="0" fontId="13" fillId="35" borderId="200" xfId="64" applyFont="1" applyFill="1" applyBorder="1" applyAlignment="1">
      <alignment horizontal="center" vertical="center"/>
      <protection/>
    </xf>
    <xf numFmtId="0" fontId="37" fillId="35" borderId="34" xfId="64" applyFont="1" applyFill="1" applyBorder="1" applyAlignment="1">
      <alignment horizontal="center" vertical="center"/>
      <protection/>
    </xf>
    <xf numFmtId="0" fontId="37" fillId="35" borderId="31" xfId="64" applyFont="1" applyFill="1" applyBorder="1" applyAlignment="1">
      <alignment horizontal="center" vertical="center"/>
      <protection/>
    </xf>
    <xf numFmtId="0" fontId="37" fillId="35" borderId="33" xfId="64" applyFont="1" applyFill="1" applyBorder="1" applyAlignment="1">
      <alignment horizontal="center" vertical="center"/>
      <protection/>
    </xf>
    <xf numFmtId="49" fontId="13" fillId="35" borderId="175" xfId="64" applyNumberFormat="1" applyFont="1" applyFill="1" applyBorder="1" applyAlignment="1">
      <alignment horizontal="center" vertical="center" wrapText="1"/>
      <protection/>
    </xf>
    <xf numFmtId="49" fontId="13" fillId="35" borderId="180" xfId="64" applyNumberFormat="1" applyFont="1" applyFill="1" applyBorder="1" applyAlignment="1">
      <alignment horizontal="center" vertical="center" wrapText="1"/>
      <protection/>
    </xf>
    <xf numFmtId="1" fontId="13" fillId="35" borderId="174" xfId="64" applyNumberFormat="1" applyFont="1" applyFill="1" applyBorder="1" applyAlignment="1">
      <alignment horizontal="center" vertical="center" wrapText="1"/>
      <protection/>
    </xf>
    <xf numFmtId="1" fontId="13" fillId="35" borderId="175" xfId="64" applyNumberFormat="1" applyFont="1" applyFill="1" applyBorder="1" applyAlignment="1">
      <alignment horizontal="center" vertical="center" wrapText="1"/>
      <protection/>
    </xf>
    <xf numFmtId="1" fontId="13" fillId="35" borderId="180" xfId="64" applyNumberFormat="1" applyFont="1" applyFill="1" applyBorder="1" applyAlignment="1">
      <alignment horizontal="center" vertical="center" wrapText="1"/>
      <protection/>
    </xf>
    <xf numFmtId="1" fontId="13" fillId="35" borderId="200" xfId="64" applyNumberFormat="1" applyFont="1" applyFill="1" applyBorder="1" applyAlignment="1">
      <alignment horizontal="center" vertical="center" wrapText="1"/>
      <protection/>
    </xf>
    <xf numFmtId="37" fontId="38" fillId="41" borderId="174" xfId="45" applyNumberFormat="1" applyFont="1" applyFill="1" applyBorder="1" applyAlignment="1" applyProtection="1">
      <alignment horizontal="center"/>
      <protection/>
    </xf>
    <xf numFmtId="37" fontId="38" fillId="41" borderId="175" xfId="45" applyNumberFormat="1" applyFont="1" applyFill="1" applyBorder="1" applyAlignment="1" applyProtection="1">
      <alignment horizontal="center"/>
      <protection/>
    </xf>
    <xf numFmtId="37" fontId="38" fillId="41" borderId="180" xfId="45" applyNumberFormat="1" applyFont="1" applyFill="1" applyBorder="1" applyAlignment="1" applyProtection="1">
      <alignment horizontal="center"/>
      <protection/>
    </xf>
    <xf numFmtId="49" fontId="14" fillId="35" borderId="201" xfId="57" applyNumberFormat="1" applyFont="1" applyFill="1" applyBorder="1" applyAlignment="1">
      <alignment horizontal="center" vertical="center" wrapText="1"/>
      <protection/>
    </xf>
    <xf numFmtId="49" fontId="14" fillId="35" borderId="165" xfId="57" applyNumberFormat="1" applyFont="1" applyFill="1" applyBorder="1" applyAlignment="1">
      <alignment horizontal="center" vertical="center" wrapText="1"/>
      <protection/>
    </xf>
    <xf numFmtId="49" fontId="14" fillId="35" borderId="202" xfId="57" applyNumberFormat="1" applyFont="1" applyFill="1" applyBorder="1" applyAlignment="1">
      <alignment horizontal="center" vertical="center" wrapText="1"/>
      <protection/>
    </xf>
    <xf numFmtId="49" fontId="19" fillId="35" borderId="203" xfId="57" applyNumberFormat="1" applyFont="1" applyFill="1" applyBorder="1" applyAlignment="1">
      <alignment horizontal="center" vertical="center" wrapText="1"/>
      <protection/>
    </xf>
    <xf numFmtId="0" fontId="32" fillId="0" borderId="204" xfId="57" applyFont="1" applyBorder="1" applyAlignment="1">
      <alignment horizontal="center" vertical="center" wrapText="1"/>
      <protection/>
    </xf>
    <xf numFmtId="0" fontId="37" fillId="35" borderId="34" xfId="57" applyFont="1" applyFill="1" applyBorder="1" applyAlignment="1">
      <alignment horizontal="center" vertical="center"/>
      <protection/>
    </xf>
    <xf numFmtId="0" fontId="37" fillId="35" borderId="31" xfId="57" applyFont="1" applyFill="1" applyBorder="1" applyAlignment="1">
      <alignment horizontal="center" vertical="center"/>
      <protection/>
    </xf>
    <xf numFmtId="0" fontId="37" fillId="35" borderId="33" xfId="57" applyFont="1" applyFill="1" applyBorder="1" applyAlignment="1">
      <alignment horizontal="center" vertical="center"/>
      <protection/>
    </xf>
    <xf numFmtId="1" fontId="13" fillId="35" borderId="124" xfId="57" applyNumberFormat="1" applyFont="1" applyFill="1" applyBorder="1" applyAlignment="1">
      <alignment horizontal="center" vertical="center" wrapText="1"/>
      <protection/>
    </xf>
    <xf numFmtId="1" fontId="13" fillId="35" borderId="152" xfId="57" applyNumberFormat="1" applyFont="1" applyFill="1" applyBorder="1" applyAlignment="1">
      <alignment horizontal="center" vertical="center" wrapText="1"/>
      <protection/>
    </xf>
    <xf numFmtId="0" fontId="6" fillId="35" borderId="205" xfId="57" applyFont="1" applyFill="1" applyBorder="1" applyAlignment="1">
      <alignment horizontal="center" vertical="center" wrapText="1"/>
      <protection/>
    </xf>
    <xf numFmtId="49" fontId="14" fillId="35" borderId="123" xfId="57" applyNumberFormat="1" applyFont="1" applyFill="1" applyBorder="1" applyAlignment="1">
      <alignment horizontal="center" vertical="center" wrapText="1"/>
      <protection/>
    </xf>
    <xf numFmtId="49" fontId="14" fillId="35" borderId="206" xfId="57" applyNumberFormat="1" applyFont="1" applyFill="1" applyBorder="1" applyAlignment="1">
      <alignment horizontal="center" vertical="center" wrapText="1"/>
      <protection/>
    </xf>
    <xf numFmtId="1" fontId="14" fillId="35" borderId="120" xfId="57" applyNumberFormat="1" applyFont="1" applyFill="1" applyBorder="1" applyAlignment="1">
      <alignment horizontal="center" vertical="center" wrapText="1"/>
      <protection/>
    </xf>
    <xf numFmtId="1" fontId="14" fillId="35" borderId="132" xfId="57" applyNumberFormat="1" applyFont="1" applyFill="1" applyBorder="1" applyAlignment="1">
      <alignment horizontal="center" vertical="center" wrapText="1"/>
      <protection/>
    </xf>
    <xf numFmtId="0" fontId="15" fillId="35" borderId="163" xfId="57" applyFont="1" applyFill="1" applyBorder="1" applyAlignment="1">
      <alignment horizontal="center" vertical="center" wrapText="1"/>
      <protection/>
    </xf>
    <xf numFmtId="0" fontId="19" fillId="35" borderId="18" xfId="57" applyFont="1" applyFill="1" applyBorder="1" applyAlignment="1">
      <alignment horizontal="center" vertical="center"/>
      <protection/>
    </xf>
    <xf numFmtId="0" fontId="19" fillId="35" borderId="0" xfId="57" applyFont="1" applyFill="1" applyBorder="1" applyAlignment="1">
      <alignment horizontal="center" vertical="center"/>
      <protection/>
    </xf>
    <xf numFmtId="0" fontId="19" fillId="35" borderId="17" xfId="57" applyFont="1" applyFill="1" applyBorder="1" applyAlignment="1">
      <alignment horizontal="center" vertical="center"/>
      <protection/>
    </xf>
    <xf numFmtId="1" fontId="13" fillId="35" borderId="46" xfId="57" applyNumberFormat="1" applyFont="1" applyFill="1" applyBorder="1" applyAlignment="1">
      <alignment horizontal="center" vertical="center" wrapText="1"/>
      <protection/>
    </xf>
    <xf numFmtId="1" fontId="13" fillId="35" borderId="162" xfId="57" applyNumberFormat="1" applyFont="1" applyFill="1" applyBorder="1" applyAlignment="1">
      <alignment horizontal="center" vertical="center" wrapText="1"/>
      <protection/>
    </xf>
    <xf numFmtId="0" fontId="6" fillId="35" borderId="59" xfId="57" applyFont="1" applyFill="1" applyBorder="1" applyAlignment="1">
      <alignment horizontal="center" vertical="center" wrapText="1"/>
      <protection/>
    </xf>
    <xf numFmtId="0" fontId="14" fillId="35" borderId="135" xfId="57" applyFont="1" applyFill="1" applyBorder="1" applyAlignment="1">
      <alignment horizontal="center"/>
      <protection/>
    </xf>
    <xf numFmtId="0" fontId="14" fillId="35" borderId="195" xfId="57" applyFont="1" applyFill="1" applyBorder="1" applyAlignment="1">
      <alignment horizontal="center"/>
      <protection/>
    </xf>
    <xf numFmtId="0" fontId="14" fillId="35" borderId="196" xfId="57" applyFont="1" applyFill="1" applyBorder="1" applyAlignment="1">
      <alignment horizontal="center"/>
      <protection/>
    </xf>
    <xf numFmtId="0" fontId="14" fillId="35" borderId="136" xfId="57" applyFont="1" applyFill="1" applyBorder="1" applyAlignment="1">
      <alignment horizontal="center"/>
      <protection/>
    </xf>
    <xf numFmtId="0" fontId="14" fillId="35" borderId="137" xfId="57" applyFont="1" applyFill="1" applyBorder="1" applyAlignment="1">
      <alignment horizontal="center"/>
      <protection/>
    </xf>
    <xf numFmtId="49" fontId="19" fillId="35" borderId="207" xfId="57" applyNumberFormat="1" applyFont="1" applyFill="1" applyBorder="1" applyAlignment="1">
      <alignment horizontal="center" vertical="center" wrapText="1"/>
      <protection/>
    </xf>
    <xf numFmtId="0" fontId="32" fillId="0" borderId="91" xfId="57" applyFont="1" applyBorder="1" applyAlignment="1">
      <alignment horizontal="center" vertical="center" wrapText="1"/>
      <protection/>
    </xf>
    <xf numFmtId="1" fontId="14" fillId="35" borderId="124" xfId="57" applyNumberFormat="1" applyFont="1" applyFill="1" applyBorder="1" applyAlignment="1">
      <alignment horizontal="center" vertical="center" wrapText="1"/>
      <protection/>
    </xf>
    <xf numFmtId="1" fontId="14" fillId="35" borderId="152" xfId="57" applyNumberFormat="1" applyFont="1" applyFill="1" applyBorder="1" applyAlignment="1">
      <alignment horizontal="center" vertical="center" wrapText="1"/>
      <protection/>
    </xf>
    <xf numFmtId="0" fontId="15" fillId="35" borderId="205" xfId="57" applyFont="1" applyFill="1" applyBorder="1" applyAlignment="1">
      <alignment horizontal="center" vertical="center" wrapText="1"/>
      <protection/>
    </xf>
    <xf numFmtId="49" fontId="14" fillId="35" borderId="208" xfId="57" applyNumberFormat="1" applyFont="1" applyFill="1" applyBorder="1" applyAlignment="1">
      <alignment horizontal="center" vertical="center" wrapText="1"/>
      <protection/>
    </xf>
    <xf numFmtId="1" fontId="14" fillId="35" borderId="46" xfId="57" applyNumberFormat="1" applyFont="1" applyFill="1" applyBorder="1" applyAlignment="1">
      <alignment horizontal="center" vertical="center" wrapText="1"/>
      <protection/>
    </xf>
    <xf numFmtId="1" fontId="14" fillId="35" borderId="162" xfId="57" applyNumberFormat="1" applyFont="1" applyFill="1" applyBorder="1" applyAlignment="1">
      <alignment horizontal="center" vertical="center" wrapText="1"/>
      <protection/>
    </xf>
    <xf numFmtId="0" fontId="15" fillId="35" borderId="59" xfId="57" applyFont="1" applyFill="1" applyBorder="1" applyAlignment="1">
      <alignment horizontal="center" vertical="center" wrapText="1"/>
      <protection/>
    </xf>
    <xf numFmtId="1" fontId="5" fillId="35" borderId="124" xfId="57" applyNumberFormat="1" applyFont="1" applyFill="1" applyBorder="1" applyAlignment="1">
      <alignment horizontal="center" vertical="center" wrapText="1"/>
      <protection/>
    </xf>
    <xf numFmtId="1" fontId="5" fillId="35" borderId="152" xfId="57" applyNumberFormat="1" applyFont="1" applyFill="1" applyBorder="1" applyAlignment="1">
      <alignment horizontal="center" vertical="center" wrapText="1"/>
      <protection/>
    </xf>
    <xf numFmtId="0" fontId="3" fillId="35" borderId="205" xfId="57" applyFont="1" applyFill="1" applyBorder="1" applyAlignment="1">
      <alignment horizontal="center" vertical="center" wrapText="1"/>
      <protection/>
    </xf>
    <xf numFmtId="1" fontId="13" fillId="35" borderId="120" xfId="57" applyNumberFormat="1" applyFont="1" applyFill="1" applyBorder="1" applyAlignment="1">
      <alignment horizontal="center" vertical="center" wrapText="1"/>
      <protection/>
    </xf>
    <xf numFmtId="1" fontId="13" fillId="35" borderId="132" xfId="57" applyNumberFormat="1" applyFont="1" applyFill="1" applyBorder="1" applyAlignment="1">
      <alignment horizontal="center" vertical="center" wrapText="1"/>
      <protection/>
    </xf>
    <xf numFmtId="0" fontId="6" fillId="35" borderId="163" xfId="57" applyFont="1" applyFill="1" applyBorder="1" applyAlignment="1">
      <alignment horizontal="center" vertical="center" wrapText="1"/>
      <protection/>
    </xf>
    <xf numFmtId="49" fontId="14" fillId="35" borderId="194" xfId="57" applyNumberFormat="1" applyFont="1" applyFill="1" applyBorder="1" applyAlignment="1">
      <alignment horizontal="center" vertical="center" wrapText="1"/>
      <protection/>
    </xf>
    <xf numFmtId="49" fontId="14" fillId="35" borderId="26" xfId="57" applyNumberFormat="1" applyFont="1" applyFill="1" applyBorder="1" applyAlignment="1">
      <alignment horizontal="center" vertical="center" wrapText="1"/>
      <protection/>
    </xf>
    <xf numFmtId="49" fontId="19" fillId="35" borderId="209" xfId="57" applyNumberFormat="1" applyFont="1" applyFill="1" applyBorder="1" applyAlignment="1">
      <alignment horizontal="center" vertical="center" wrapText="1"/>
      <protection/>
    </xf>
    <xf numFmtId="1" fontId="19" fillId="35" borderId="188" xfId="57" applyNumberFormat="1" applyFont="1" applyFill="1" applyBorder="1" applyAlignment="1">
      <alignment horizontal="center" vertical="center" wrapText="1"/>
      <protection/>
    </xf>
    <xf numFmtId="0" fontId="31" fillId="35" borderId="72" xfId="57" applyFont="1" applyFill="1" applyBorder="1" applyAlignment="1">
      <alignment vertical="center"/>
      <protection/>
    </xf>
    <xf numFmtId="0" fontId="31" fillId="35" borderId="189" xfId="57" applyFont="1" applyFill="1" applyBorder="1" applyAlignment="1">
      <alignment vertical="center"/>
      <protection/>
    </xf>
    <xf numFmtId="0" fontId="31" fillId="35" borderId="64" xfId="57" applyFont="1" applyFill="1" applyBorder="1" applyAlignment="1">
      <alignment vertical="center"/>
      <protection/>
    </xf>
    <xf numFmtId="37" fontId="48" fillId="41" borderId="174" xfId="46" applyNumberFormat="1" applyFont="1" applyFill="1" applyBorder="1" applyAlignment="1">
      <alignment horizontal="center"/>
    </xf>
    <xf numFmtId="37" fontId="48" fillId="41" borderId="180" xfId="46" applyNumberFormat="1" applyFont="1" applyFill="1" applyBorder="1" applyAlignment="1">
      <alignment horizontal="center"/>
    </xf>
    <xf numFmtId="3" fontId="6" fillId="36" borderId="0" xfId="60" applyNumberFormat="1" applyFont="1" applyFill="1" applyBorder="1" applyAlignment="1">
      <alignment vertical="center"/>
      <protection/>
    </xf>
    <xf numFmtId="37" fontId="6" fillId="0" borderId="0" xfId="60" applyFont="1" applyFill="1" applyBorder="1" applyAlignment="1" applyProtection="1">
      <alignment vertical="center"/>
      <protection/>
    </xf>
    <xf numFmtId="37" fontId="6" fillId="0" borderId="0" xfId="60" applyFont="1" applyAlignment="1">
      <alignment vertical="center"/>
      <protection/>
    </xf>
    <xf numFmtId="37" fontId="6" fillId="0" borderId="0" xfId="60" applyFont="1" applyFill="1" applyBorder="1" applyProtection="1">
      <alignment/>
      <protection/>
    </xf>
    <xf numFmtId="37" fontId="146" fillId="0" borderId="0" xfId="60" applyFont="1">
      <alignment/>
      <protection/>
    </xf>
    <xf numFmtId="37" fontId="147" fillId="0" borderId="0" xfId="60" applyFont="1">
      <alignment/>
      <protection/>
    </xf>
    <xf numFmtId="10" fontId="30" fillId="36" borderId="162" xfId="57" applyNumberFormat="1" applyFont="1" applyFill="1" applyBorder="1" applyAlignment="1">
      <alignment horizontal="right" vertical="center"/>
      <protection/>
    </xf>
    <xf numFmtId="10" fontId="13" fillId="38" borderId="122" xfId="57" applyNumberFormat="1" applyFont="1" applyFill="1" applyBorder="1" applyAlignment="1">
      <alignment horizontal="right" vertical="center"/>
      <protection/>
    </xf>
    <xf numFmtId="10" fontId="3" fillId="0" borderId="67" xfId="57" applyNumberFormat="1" applyFont="1" applyFill="1" applyBorder="1" applyAlignment="1">
      <alignment horizontal="right"/>
      <protection/>
    </xf>
    <xf numFmtId="10" fontId="3" fillId="0" borderId="46" xfId="57" applyNumberFormat="1" applyFont="1" applyFill="1" applyBorder="1" applyAlignment="1">
      <alignment horizontal="right"/>
      <protection/>
    </xf>
    <xf numFmtId="10" fontId="13" fillId="38" borderId="113" xfId="57" applyNumberFormat="1" applyFont="1" applyFill="1" applyBorder="1" applyAlignment="1">
      <alignment horizontal="right" vertical="center"/>
      <protection/>
    </xf>
    <xf numFmtId="0" fontId="14" fillId="35" borderId="210" xfId="57" applyFont="1" applyFill="1" applyBorder="1" applyAlignment="1">
      <alignment horizontal="center"/>
      <protection/>
    </xf>
    <xf numFmtId="49" fontId="14" fillId="35" borderId="211" xfId="57" applyNumberFormat="1" applyFont="1" applyFill="1" applyBorder="1" applyAlignment="1">
      <alignment horizontal="center" vertical="center" wrapText="1"/>
      <protection/>
    </xf>
    <xf numFmtId="49" fontId="14" fillId="35" borderId="212" xfId="57" applyNumberFormat="1" applyFont="1" applyFill="1" applyBorder="1" applyAlignment="1">
      <alignment horizontal="center" vertical="center" wrapText="1"/>
      <protection/>
    </xf>
    <xf numFmtId="49" fontId="13" fillId="35" borderId="213" xfId="57" applyNumberFormat="1" applyFont="1" applyFill="1" applyBorder="1" applyAlignment="1">
      <alignment horizontal="center" vertical="center" wrapText="1"/>
      <protection/>
    </xf>
    <xf numFmtId="3" fontId="30" fillId="36" borderId="214" xfId="57" applyNumberFormat="1" applyFont="1" applyFill="1" applyBorder="1" applyAlignment="1">
      <alignment vertical="center"/>
      <protection/>
    </xf>
    <xf numFmtId="3" fontId="13" fillId="38" borderId="211" xfId="57" applyNumberFormat="1" applyFont="1" applyFill="1" applyBorder="1" applyAlignment="1">
      <alignment vertical="center"/>
      <protection/>
    </xf>
    <xf numFmtId="3" fontId="3" fillId="0" borderId="160" xfId="57" applyNumberFormat="1" applyFont="1" applyFill="1" applyBorder="1">
      <alignment/>
      <protection/>
    </xf>
    <xf numFmtId="3" fontId="3" fillId="0" borderId="215" xfId="57" applyNumberFormat="1" applyFont="1" applyFill="1" applyBorder="1">
      <alignment/>
      <protection/>
    </xf>
    <xf numFmtId="3" fontId="13" fillId="38" borderId="37" xfId="57" applyNumberFormat="1" applyFont="1" applyFill="1" applyBorder="1" applyAlignment="1">
      <alignment vertical="center"/>
      <protection/>
    </xf>
    <xf numFmtId="3" fontId="5" fillId="0" borderId="18" xfId="60" applyNumberFormat="1" applyFont="1" applyFill="1" applyBorder="1" applyAlignment="1">
      <alignment horizontal="right"/>
      <protection/>
    </xf>
    <xf numFmtId="3" fontId="5" fillId="0" borderId="16" xfId="60" applyNumberFormat="1" applyFont="1" applyFill="1" applyBorder="1">
      <alignment/>
      <protection/>
    </xf>
    <xf numFmtId="3" fontId="5" fillId="0" borderId="16" xfId="60" applyNumberFormat="1" applyFont="1" applyFill="1" applyBorder="1" applyAlignment="1">
      <alignment horizontal="right"/>
      <protection/>
    </xf>
    <xf numFmtId="37" fontId="5" fillId="0" borderId="0" xfId="60" applyFont="1" applyFill="1" applyBorder="1" applyProtection="1">
      <alignment/>
      <protection/>
    </xf>
    <xf numFmtId="37" fontId="5" fillId="0" borderId="18" xfId="60" applyFont="1" applyFill="1" applyBorder="1" applyAlignment="1" applyProtection="1">
      <alignment horizontal="right"/>
      <protection/>
    </xf>
    <xf numFmtId="37" fontId="5" fillId="0" borderId="16" xfId="60" applyFont="1" applyFill="1" applyBorder="1" applyAlignment="1" applyProtection="1">
      <alignment horizontal="right"/>
      <protection/>
    </xf>
    <xf numFmtId="37" fontId="5" fillId="0" borderId="17" xfId="60" applyFont="1" applyFill="1" applyBorder="1" applyProtection="1">
      <alignment/>
      <protection/>
    </xf>
    <xf numFmtId="37" fontId="5" fillId="0" borderId="18" xfId="60" applyFont="1" applyFill="1" applyBorder="1" applyProtection="1">
      <alignment/>
      <protection/>
    </xf>
    <xf numFmtId="37" fontId="5" fillId="0" borderId="16" xfId="60" applyFont="1" applyFill="1" applyBorder="1" applyProtection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72"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3648075</xdr:colOff>
      <xdr:row>1</xdr:row>
      <xdr:rowOff>66675</xdr:rowOff>
    </xdr:from>
    <xdr:to>
      <xdr:col>2</xdr:col>
      <xdr:colOff>4467225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525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</xdr:row>
      <xdr:rowOff>85725</xdr:rowOff>
    </xdr:from>
    <xdr:to>
      <xdr:col>7</xdr:col>
      <xdr:colOff>381000</xdr:colOff>
      <xdr:row>13</xdr:row>
      <xdr:rowOff>219075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114300"/>
          <a:ext cx="2790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95250</xdr:rowOff>
    </xdr:from>
    <xdr:to>
      <xdr:col>17</xdr:col>
      <xdr:colOff>438150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66700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showRowColHeaders="0" tabSelected="1" zoomScale="110" zoomScaleNormal="110" zoomScalePageLayoutView="0" workbookViewId="0" topLeftCell="A1">
      <selection activeCell="F22" sqref="F22"/>
    </sheetView>
  </sheetViews>
  <sheetFormatPr defaultColWidth="11.421875" defaultRowHeight="15"/>
  <cols>
    <col min="1" max="1" width="3.421875" style="412" customWidth="1"/>
    <col min="2" max="2" width="15.421875" style="412" customWidth="1"/>
    <col min="3" max="3" width="70.140625" style="412" customWidth="1"/>
    <col min="4" max="4" width="8.140625" style="412" customWidth="1"/>
    <col min="5" max="16384" width="11.421875" style="412" customWidth="1"/>
  </cols>
  <sheetData>
    <row r="1" ht="2.25" customHeight="1" thickBot="1">
      <c r="B1" s="411"/>
    </row>
    <row r="2" spans="2:3" ht="11.25" customHeight="1" thickTop="1">
      <c r="B2" s="413"/>
      <c r="C2" s="414"/>
    </row>
    <row r="3" spans="2:3" ht="21.75" customHeight="1">
      <c r="B3" s="415" t="s">
        <v>77</v>
      </c>
      <c r="C3" s="416"/>
    </row>
    <row r="4" spans="2:3" ht="18" customHeight="1">
      <c r="B4" s="417" t="s">
        <v>78</v>
      </c>
      <c r="C4" s="416"/>
    </row>
    <row r="5" spans="2:3" ht="18" customHeight="1">
      <c r="B5" s="418" t="s">
        <v>79</v>
      </c>
      <c r="C5" s="416"/>
    </row>
    <row r="6" spans="2:3" ht="9" customHeight="1">
      <c r="B6" s="419"/>
      <c r="C6" s="416"/>
    </row>
    <row r="7" spans="2:3" ht="3" customHeight="1">
      <c r="B7" s="420"/>
      <c r="C7" s="421"/>
    </row>
    <row r="8" spans="2:5" ht="24">
      <c r="B8" s="561" t="s">
        <v>473</v>
      </c>
      <c r="C8" s="562"/>
      <c r="E8" s="422"/>
    </row>
    <row r="9" spans="2:5" ht="23.25">
      <c r="B9" s="563" t="s">
        <v>39</v>
      </c>
      <c r="C9" s="564"/>
      <c r="E9" s="422"/>
    </row>
    <row r="10" spans="2:3" ht="20.25" customHeight="1">
      <c r="B10" s="565" t="s">
        <v>80</v>
      </c>
      <c r="C10" s="566"/>
    </row>
    <row r="11" spans="2:3" ht="4.5" customHeight="1" thickBot="1">
      <c r="B11" s="423"/>
      <c r="C11" s="424"/>
    </row>
    <row r="12" spans="2:3" ht="19.5" customHeight="1" thickBot="1" thickTop="1">
      <c r="B12" s="470" t="s">
        <v>81</v>
      </c>
      <c r="C12" s="471" t="s">
        <v>141</v>
      </c>
    </row>
    <row r="13" spans="2:3" ht="19.5" customHeight="1" thickTop="1">
      <c r="B13" s="425" t="s">
        <v>82</v>
      </c>
      <c r="C13" s="426" t="s">
        <v>83</v>
      </c>
    </row>
    <row r="14" spans="2:3" ht="19.5" customHeight="1">
      <c r="B14" s="427" t="s">
        <v>84</v>
      </c>
      <c r="C14" s="428" t="s">
        <v>85</v>
      </c>
    </row>
    <row r="15" spans="2:3" ht="19.5" customHeight="1">
      <c r="B15" s="429" t="s">
        <v>86</v>
      </c>
      <c r="C15" s="430" t="s">
        <v>87</v>
      </c>
    </row>
    <row r="16" spans="2:3" ht="19.5" customHeight="1">
      <c r="B16" s="427" t="s">
        <v>88</v>
      </c>
      <c r="C16" s="428" t="s">
        <v>89</v>
      </c>
    </row>
    <row r="17" spans="2:3" ht="19.5" customHeight="1">
      <c r="B17" s="429" t="s">
        <v>90</v>
      </c>
      <c r="C17" s="430" t="s">
        <v>91</v>
      </c>
    </row>
    <row r="18" spans="2:3" ht="19.5" customHeight="1">
      <c r="B18" s="427" t="s">
        <v>92</v>
      </c>
      <c r="C18" s="428" t="s">
        <v>93</v>
      </c>
    </row>
    <row r="19" spans="2:3" ht="19.5" customHeight="1">
      <c r="B19" s="429" t="s">
        <v>94</v>
      </c>
      <c r="C19" s="430" t="s">
        <v>95</v>
      </c>
    </row>
    <row r="20" spans="2:3" ht="19.5" customHeight="1">
      <c r="B20" s="427" t="s">
        <v>96</v>
      </c>
      <c r="C20" s="428" t="s">
        <v>97</v>
      </c>
    </row>
    <row r="21" spans="2:3" ht="19.5" customHeight="1">
      <c r="B21" s="429" t="s">
        <v>98</v>
      </c>
      <c r="C21" s="430" t="s">
        <v>99</v>
      </c>
    </row>
    <row r="22" spans="2:3" ht="19.5" customHeight="1">
      <c r="B22" s="427" t="s">
        <v>100</v>
      </c>
      <c r="C22" s="428" t="s">
        <v>101</v>
      </c>
    </row>
    <row r="23" spans="2:3" ht="19.5" customHeight="1">
      <c r="B23" s="429" t="s">
        <v>102</v>
      </c>
      <c r="C23" s="430" t="s">
        <v>103</v>
      </c>
    </row>
    <row r="24" spans="2:3" ht="19.5" customHeight="1">
      <c r="B24" s="427" t="s">
        <v>104</v>
      </c>
      <c r="C24" s="428" t="s">
        <v>105</v>
      </c>
    </row>
    <row r="25" spans="2:3" ht="19.5" customHeight="1">
      <c r="B25" s="431" t="s">
        <v>106</v>
      </c>
      <c r="C25" s="432" t="s">
        <v>107</v>
      </c>
    </row>
    <row r="26" spans="2:3" ht="19.5" customHeight="1">
      <c r="B26" s="474" t="s">
        <v>108</v>
      </c>
      <c r="C26" s="475" t="s">
        <v>109</v>
      </c>
    </row>
    <row r="27" spans="2:4" ht="18" customHeight="1">
      <c r="B27" s="476" t="s">
        <v>120</v>
      </c>
      <c r="C27" s="430" t="s">
        <v>132</v>
      </c>
      <c r="D27" s="503"/>
    </row>
    <row r="28" spans="2:4" ht="18" customHeight="1">
      <c r="B28" s="472" t="s">
        <v>121</v>
      </c>
      <c r="C28" s="458" t="s">
        <v>133</v>
      </c>
      <c r="D28" s="503"/>
    </row>
    <row r="29" spans="2:4" ht="18" customHeight="1">
      <c r="B29" s="431" t="s">
        <v>122</v>
      </c>
      <c r="C29" s="432" t="s">
        <v>134</v>
      </c>
      <c r="D29" s="503"/>
    </row>
    <row r="30" spans="2:4" ht="18" customHeight="1" thickBot="1">
      <c r="B30" s="473" t="s">
        <v>123</v>
      </c>
      <c r="C30" s="459" t="s">
        <v>135</v>
      </c>
      <c r="D30" s="503"/>
    </row>
    <row r="31" ht="13.5" thickTop="1"/>
    <row r="32" spans="1:3" ht="14.25">
      <c r="A32" s="477"/>
      <c r="B32" s="478" t="s">
        <v>142</v>
      </c>
      <c r="C32" s="477"/>
    </row>
    <row r="33" spans="1:3" ht="12.75">
      <c r="A33" s="477"/>
      <c r="B33" s="477" t="s">
        <v>147</v>
      </c>
      <c r="C33" s="477"/>
    </row>
    <row r="34" spans="1:3" ht="12.75">
      <c r="A34" s="477"/>
      <c r="B34" s="477"/>
      <c r="C34" s="477"/>
    </row>
    <row r="35" spans="1:3" ht="14.25">
      <c r="A35" s="477"/>
      <c r="B35" s="478" t="s">
        <v>143</v>
      </c>
      <c r="C35" s="477"/>
    </row>
    <row r="36" spans="1:3" ht="12.75">
      <c r="A36" s="477"/>
      <c r="B36" s="477" t="s">
        <v>144</v>
      </c>
      <c r="C36" s="477"/>
    </row>
    <row r="37" spans="1:3" ht="12.75">
      <c r="A37" s="477"/>
      <c r="B37" s="477"/>
      <c r="C37" s="477"/>
    </row>
    <row r="38" spans="1:3" ht="14.25">
      <c r="A38" s="477"/>
      <c r="B38" s="478" t="s">
        <v>145</v>
      </c>
      <c r="C38" s="477"/>
    </row>
    <row r="39" spans="1:3" ht="12.75">
      <c r="A39" s="477"/>
      <c r="B39" s="477" t="s">
        <v>146</v>
      </c>
      <c r="C39" s="477"/>
    </row>
    <row r="40" spans="1:3" ht="12.75">
      <c r="A40" s="477"/>
      <c r="B40" s="477"/>
      <c r="C40" s="477"/>
    </row>
    <row r="41" spans="1:3" ht="15">
      <c r="A41" s="477"/>
      <c r="B41" s="479" t="s">
        <v>110</v>
      </c>
      <c r="C41" s="477"/>
    </row>
    <row r="42" spans="1:3" ht="14.25">
      <c r="A42" s="477"/>
      <c r="B42" s="478" t="s">
        <v>148</v>
      </c>
      <c r="C42" s="477"/>
    </row>
    <row r="43" spans="1:3" ht="13.5">
      <c r="A43" s="477"/>
      <c r="B43" s="480" t="s">
        <v>111</v>
      </c>
      <c r="C43" s="477"/>
    </row>
    <row r="44" spans="1:3" ht="12.75">
      <c r="A44" s="477"/>
      <c r="B44" s="481" t="s">
        <v>112</v>
      </c>
      <c r="C44" s="477"/>
    </row>
    <row r="45" spans="1:3" ht="12.75">
      <c r="A45" s="477"/>
      <c r="B45" s="477"/>
      <c r="C45" s="477"/>
    </row>
    <row r="46" spans="1:3" ht="12.75">
      <c r="A46" s="477"/>
      <c r="B46" s="477"/>
      <c r="C46" s="477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4"/>
  <sheetViews>
    <sheetView showGridLines="0" zoomScale="88" zoomScaleNormal="88" zoomScalePageLayoutView="0" workbookViewId="0" topLeftCell="A1">
      <selection activeCell="A3" sqref="A3:Q42"/>
    </sheetView>
  </sheetViews>
  <sheetFormatPr defaultColWidth="9.140625" defaultRowHeight="15"/>
  <cols>
    <col min="1" max="1" width="15.8515625" style="243" customWidth="1"/>
    <col min="2" max="2" width="9.8515625" style="243" customWidth="1"/>
    <col min="3" max="3" width="12.00390625" style="243" customWidth="1"/>
    <col min="4" max="4" width="8.28125" style="243" bestFit="1" customWidth="1"/>
    <col min="5" max="5" width="9.28125" style="243" customWidth="1"/>
    <col min="6" max="6" width="9.7109375" style="243" customWidth="1"/>
    <col min="7" max="7" width="11.7109375" style="243" customWidth="1"/>
    <col min="8" max="8" width="8.28125" style="243" bestFit="1" customWidth="1"/>
    <col min="9" max="9" width="9.00390625" style="243" customWidth="1"/>
    <col min="10" max="10" width="10.421875" style="243" customWidth="1"/>
    <col min="11" max="11" width="12.00390625" style="243" customWidth="1"/>
    <col min="12" max="12" width="8.28125" style="243" bestFit="1" customWidth="1"/>
    <col min="13" max="13" width="9.00390625" style="243" customWidth="1"/>
    <col min="14" max="14" width="9.7109375" style="243" customWidth="1"/>
    <col min="15" max="15" width="11.57421875" style="243" customWidth="1"/>
    <col min="16" max="16" width="8.28125" style="243" bestFit="1" customWidth="1"/>
    <col min="17" max="17" width="10.28125" style="243" customWidth="1"/>
    <col min="18" max="16384" width="9.140625" style="243" customWidth="1"/>
  </cols>
  <sheetData>
    <row r="1" spans="14:17" ht="19.5" thickBot="1">
      <c r="N1" s="688" t="s">
        <v>28</v>
      </c>
      <c r="O1" s="689"/>
      <c r="P1" s="689"/>
      <c r="Q1" s="690"/>
    </row>
    <row r="2" ht="3.75" customHeight="1" thickBot="1"/>
    <row r="3" spans="1:17" ht="24" customHeight="1" thickTop="1">
      <c r="A3" s="679" t="s">
        <v>57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1"/>
    </row>
    <row r="4" spans="1:17" ht="23.25" customHeight="1" thickBot="1">
      <c r="A4" s="673" t="s">
        <v>39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5"/>
    </row>
    <row r="5" spans="1:17" s="274" customFormat="1" ht="20.25" customHeight="1" thickBot="1">
      <c r="A5" s="670" t="s">
        <v>53</v>
      </c>
      <c r="B5" s="676" t="s">
        <v>37</v>
      </c>
      <c r="C5" s="676"/>
      <c r="D5" s="676"/>
      <c r="E5" s="676"/>
      <c r="F5" s="676"/>
      <c r="G5" s="676"/>
      <c r="H5" s="676"/>
      <c r="I5" s="677"/>
      <c r="J5" s="676" t="s">
        <v>36</v>
      </c>
      <c r="K5" s="676"/>
      <c r="L5" s="676"/>
      <c r="M5" s="676"/>
      <c r="N5" s="676"/>
      <c r="O5" s="676"/>
      <c r="P5" s="676"/>
      <c r="Q5" s="678"/>
    </row>
    <row r="6" spans="1:17" s="501" customFormat="1" ht="28.5" customHeight="1" thickBot="1">
      <c r="A6" s="671"/>
      <c r="B6" s="682" t="s">
        <v>455</v>
      </c>
      <c r="C6" s="682"/>
      <c r="D6" s="682"/>
      <c r="E6" s="683"/>
      <c r="F6" s="682" t="s">
        <v>456</v>
      </c>
      <c r="G6" s="682"/>
      <c r="H6" s="682"/>
      <c r="I6" s="683"/>
      <c r="J6" s="684" t="s">
        <v>457</v>
      </c>
      <c r="K6" s="685"/>
      <c r="L6" s="685"/>
      <c r="M6" s="686"/>
      <c r="N6" s="684" t="s">
        <v>458</v>
      </c>
      <c r="O6" s="685"/>
      <c r="P6" s="685"/>
      <c r="Q6" s="687"/>
    </row>
    <row r="7" spans="1:17" s="267" customFormat="1" ht="22.5" customHeight="1" thickBot="1">
      <c r="A7" s="672"/>
      <c r="B7" s="273" t="s">
        <v>22</v>
      </c>
      <c r="C7" s="269" t="s">
        <v>21</v>
      </c>
      <c r="D7" s="269" t="s">
        <v>17</v>
      </c>
      <c r="E7" s="272" t="s">
        <v>35</v>
      </c>
      <c r="F7" s="270" t="s">
        <v>22</v>
      </c>
      <c r="G7" s="269" t="s">
        <v>21</v>
      </c>
      <c r="H7" s="269" t="s">
        <v>17</v>
      </c>
      <c r="I7" s="271" t="s">
        <v>34</v>
      </c>
      <c r="J7" s="270" t="s">
        <v>22</v>
      </c>
      <c r="K7" s="269" t="s">
        <v>21</v>
      </c>
      <c r="L7" s="269" t="s">
        <v>17</v>
      </c>
      <c r="M7" s="271" t="s">
        <v>35</v>
      </c>
      <c r="N7" s="270" t="s">
        <v>22</v>
      </c>
      <c r="O7" s="269" t="s">
        <v>21</v>
      </c>
      <c r="P7" s="269" t="s">
        <v>17</v>
      </c>
      <c r="Q7" s="268" t="s">
        <v>34</v>
      </c>
    </row>
    <row r="8" spans="1:17" s="275" customFormat="1" ht="18" customHeight="1" thickBot="1">
      <c r="A8" s="282" t="s">
        <v>52</v>
      </c>
      <c r="B8" s="281">
        <f>SUM(B9:B42)</f>
        <v>9641.684</v>
      </c>
      <c r="C8" s="277">
        <f>SUM(C9:C42)</f>
        <v>1206.2630000000004</v>
      </c>
      <c r="D8" s="277">
        <f aca="true" t="shared" si="0" ref="D8:D16">C8+B8</f>
        <v>10847.947</v>
      </c>
      <c r="E8" s="278">
        <f aca="true" t="shared" si="1" ref="E8:E16">D8/$D$8</f>
        <v>1</v>
      </c>
      <c r="F8" s="277">
        <f>SUM(F9:F42)</f>
        <v>9344.398</v>
      </c>
      <c r="G8" s="277">
        <f>SUM(G9:G42)</f>
        <v>1492.4769999999976</v>
      </c>
      <c r="H8" s="277">
        <f aca="true" t="shared" si="2" ref="H8:H16">G8+F8</f>
        <v>10836.874999999996</v>
      </c>
      <c r="I8" s="280">
        <f aca="true" t="shared" si="3" ref="I8:I16">(D8/H8-1)</f>
        <v>0.001021696752985024</v>
      </c>
      <c r="J8" s="279">
        <f>SUM(J9:J42)</f>
        <v>77280.42200000004</v>
      </c>
      <c r="K8" s="277">
        <f>SUM(K9:K42)</f>
        <v>8588.738000000067</v>
      </c>
      <c r="L8" s="277">
        <f aca="true" t="shared" si="4" ref="L8:L16">K8+J8</f>
        <v>85869.1600000001</v>
      </c>
      <c r="M8" s="278">
        <f aca="true" t="shared" si="5" ref="M8:M16">(L8/$L$8)</f>
        <v>1</v>
      </c>
      <c r="N8" s="277">
        <f>SUM(N9:N42)</f>
        <v>74519.32700000008</v>
      </c>
      <c r="O8" s="277">
        <f>SUM(O9:O42)</f>
        <v>9480.132000000127</v>
      </c>
      <c r="P8" s="277">
        <f aca="true" t="shared" si="6" ref="P8:P16">O8+N8</f>
        <v>83999.4590000002</v>
      </c>
      <c r="Q8" s="276">
        <f aca="true" t="shared" si="7" ref="Q8:Q16">(L8/P8-1)</f>
        <v>0.022258488593359882</v>
      </c>
    </row>
    <row r="9" spans="1:17" s="244" customFormat="1" ht="18" customHeight="1" thickTop="1">
      <c r="A9" s="258" t="s">
        <v>207</v>
      </c>
      <c r="B9" s="257">
        <v>1436.7199999999996</v>
      </c>
      <c r="C9" s="253">
        <v>40.412</v>
      </c>
      <c r="D9" s="253">
        <f t="shared" si="0"/>
        <v>1477.1319999999996</v>
      </c>
      <c r="E9" s="256">
        <f t="shared" si="1"/>
        <v>0.13616696320511149</v>
      </c>
      <c r="F9" s="254">
        <v>982.3720000000001</v>
      </c>
      <c r="G9" s="253">
        <v>168.118</v>
      </c>
      <c r="H9" s="253">
        <f t="shared" si="2"/>
        <v>1150.49</v>
      </c>
      <c r="I9" s="255">
        <f t="shared" si="3"/>
        <v>0.28391554902693605</v>
      </c>
      <c r="J9" s="254">
        <v>11744.235999999997</v>
      </c>
      <c r="K9" s="253">
        <v>144.84599999999995</v>
      </c>
      <c r="L9" s="253">
        <f t="shared" si="4"/>
        <v>11889.081999999997</v>
      </c>
      <c r="M9" s="255">
        <f t="shared" si="5"/>
        <v>0.1384557855229978</v>
      </c>
      <c r="N9" s="254">
        <v>10583.396999999997</v>
      </c>
      <c r="O9" s="253">
        <v>502.288</v>
      </c>
      <c r="P9" s="253">
        <f t="shared" si="6"/>
        <v>11085.684999999998</v>
      </c>
      <c r="Q9" s="252">
        <f t="shared" si="7"/>
        <v>0.07247157031793705</v>
      </c>
    </row>
    <row r="10" spans="1:17" s="244" customFormat="1" ht="18" customHeight="1">
      <c r="A10" s="258" t="s">
        <v>210</v>
      </c>
      <c r="B10" s="257">
        <v>1456.9779999999998</v>
      </c>
      <c r="C10" s="253">
        <v>7</v>
      </c>
      <c r="D10" s="253">
        <f t="shared" si="0"/>
        <v>1463.9779999999998</v>
      </c>
      <c r="E10" s="256">
        <f t="shared" si="1"/>
        <v>0.13495438353450656</v>
      </c>
      <c r="F10" s="254">
        <v>1677.928</v>
      </c>
      <c r="G10" s="253">
        <v>21.759999999999998</v>
      </c>
      <c r="H10" s="253">
        <f t="shared" si="2"/>
        <v>1699.688</v>
      </c>
      <c r="I10" s="255">
        <f t="shared" si="3"/>
        <v>-0.1386783927403148</v>
      </c>
      <c r="J10" s="254">
        <v>11434.168</v>
      </c>
      <c r="K10" s="253">
        <v>115.00200000000002</v>
      </c>
      <c r="L10" s="253">
        <f t="shared" si="4"/>
        <v>11549.17</v>
      </c>
      <c r="M10" s="255">
        <f t="shared" si="5"/>
        <v>0.13449729798218577</v>
      </c>
      <c r="N10" s="254">
        <v>11402.301000000005</v>
      </c>
      <c r="O10" s="253">
        <v>71.332</v>
      </c>
      <c r="P10" s="253">
        <f t="shared" si="6"/>
        <v>11473.633000000005</v>
      </c>
      <c r="Q10" s="252">
        <f t="shared" si="7"/>
        <v>0.0065835293842844145</v>
      </c>
    </row>
    <row r="11" spans="1:17" s="244" customFormat="1" ht="18" customHeight="1">
      <c r="A11" s="258" t="s">
        <v>230</v>
      </c>
      <c r="B11" s="257">
        <v>1215.9540000000002</v>
      </c>
      <c r="C11" s="253">
        <v>0.18</v>
      </c>
      <c r="D11" s="253">
        <f t="shared" si="0"/>
        <v>1216.1340000000002</v>
      </c>
      <c r="E11" s="256">
        <f t="shared" si="1"/>
        <v>0.1121072955094637</v>
      </c>
      <c r="F11" s="254">
        <v>1049.2339999999997</v>
      </c>
      <c r="G11" s="253"/>
      <c r="H11" s="253">
        <f t="shared" si="2"/>
        <v>1049.2339999999997</v>
      </c>
      <c r="I11" s="255">
        <f t="shared" si="3"/>
        <v>0.15906842515587627</v>
      </c>
      <c r="J11" s="254">
        <v>8461.587</v>
      </c>
      <c r="K11" s="253">
        <v>0.18</v>
      </c>
      <c r="L11" s="253">
        <f t="shared" si="4"/>
        <v>8461.767</v>
      </c>
      <c r="M11" s="255">
        <f t="shared" si="5"/>
        <v>0.09854256172996206</v>
      </c>
      <c r="N11" s="254">
        <v>7692.4000000000015</v>
      </c>
      <c r="O11" s="253">
        <v>67.257</v>
      </c>
      <c r="P11" s="253">
        <f t="shared" si="6"/>
        <v>7759.657000000001</v>
      </c>
      <c r="Q11" s="252">
        <f t="shared" si="7"/>
        <v>0.09048209218526004</v>
      </c>
    </row>
    <row r="12" spans="1:17" s="244" customFormat="1" ht="18" customHeight="1">
      <c r="A12" s="258" t="s">
        <v>208</v>
      </c>
      <c r="B12" s="257">
        <v>1047.347</v>
      </c>
      <c r="C12" s="253">
        <v>12.405</v>
      </c>
      <c r="D12" s="253">
        <f t="shared" si="0"/>
        <v>1059.752</v>
      </c>
      <c r="E12" s="256">
        <f t="shared" si="1"/>
        <v>0.09769148024045471</v>
      </c>
      <c r="F12" s="254">
        <v>1035.3200000000002</v>
      </c>
      <c r="G12" s="253">
        <v>4.2299999999999995</v>
      </c>
      <c r="H12" s="253">
        <f t="shared" si="2"/>
        <v>1039.5500000000002</v>
      </c>
      <c r="I12" s="255">
        <f t="shared" si="3"/>
        <v>0.019433408686450715</v>
      </c>
      <c r="J12" s="254">
        <v>10810.340999999995</v>
      </c>
      <c r="K12" s="253">
        <v>53.37599999999999</v>
      </c>
      <c r="L12" s="253">
        <f t="shared" si="4"/>
        <v>10863.716999999995</v>
      </c>
      <c r="M12" s="255">
        <f t="shared" si="5"/>
        <v>0.1265147696798243</v>
      </c>
      <c r="N12" s="254">
        <v>9133.489999999996</v>
      </c>
      <c r="O12" s="253">
        <v>16.19</v>
      </c>
      <c r="P12" s="253">
        <f t="shared" si="6"/>
        <v>9149.679999999997</v>
      </c>
      <c r="Q12" s="252">
        <f t="shared" si="7"/>
        <v>0.1873329996240305</v>
      </c>
    </row>
    <row r="13" spans="1:17" s="244" customFormat="1" ht="18" customHeight="1">
      <c r="A13" s="258" t="s">
        <v>209</v>
      </c>
      <c r="B13" s="257">
        <v>540.061</v>
      </c>
      <c r="C13" s="253">
        <v>0.3</v>
      </c>
      <c r="D13" s="253">
        <f t="shared" si="0"/>
        <v>540.361</v>
      </c>
      <c r="E13" s="256">
        <f t="shared" si="1"/>
        <v>0.049812282453076145</v>
      </c>
      <c r="F13" s="254">
        <v>508.64699999999993</v>
      </c>
      <c r="G13" s="253">
        <v>6.045</v>
      </c>
      <c r="H13" s="253">
        <f t="shared" si="2"/>
        <v>514.6919999999999</v>
      </c>
      <c r="I13" s="255">
        <f t="shared" si="3"/>
        <v>0.049872545133788915</v>
      </c>
      <c r="J13" s="254">
        <v>4162.661000000001</v>
      </c>
      <c r="K13" s="253">
        <v>13.396999999999993</v>
      </c>
      <c r="L13" s="253">
        <f t="shared" si="4"/>
        <v>4176.058000000001</v>
      </c>
      <c r="M13" s="255">
        <f t="shared" si="5"/>
        <v>0.04863280367480008</v>
      </c>
      <c r="N13" s="254">
        <v>3991.424</v>
      </c>
      <c r="O13" s="253">
        <v>44.33600000000001</v>
      </c>
      <c r="P13" s="253">
        <f t="shared" si="6"/>
        <v>4035.76</v>
      </c>
      <c r="Q13" s="252">
        <f t="shared" si="7"/>
        <v>0.03476371241104537</v>
      </c>
    </row>
    <row r="14" spans="1:17" s="244" customFormat="1" ht="18" customHeight="1">
      <c r="A14" s="258" t="s">
        <v>216</v>
      </c>
      <c r="B14" s="257">
        <v>487.736</v>
      </c>
      <c r="C14" s="253">
        <v>41.004000000000005</v>
      </c>
      <c r="D14" s="253">
        <f t="shared" si="0"/>
        <v>528.74</v>
      </c>
      <c r="E14" s="256">
        <f t="shared" si="1"/>
        <v>0.04874101984458442</v>
      </c>
      <c r="F14" s="254">
        <v>389.12999999999994</v>
      </c>
      <c r="G14" s="253">
        <v>9.618</v>
      </c>
      <c r="H14" s="253">
        <f t="shared" si="2"/>
        <v>398.74799999999993</v>
      </c>
      <c r="I14" s="255">
        <f t="shared" si="3"/>
        <v>0.3260003811931347</v>
      </c>
      <c r="J14" s="254">
        <v>3310.9840000000004</v>
      </c>
      <c r="K14" s="253">
        <v>317.317</v>
      </c>
      <c r="L14" s="253">
        <f t="shared" si="4"/>
        <v>3628.3010000000004</v>
      </c>
      <c r="M14" s="255">
        <f t="shared" si="5"/>
        <v>0.04225383129402915</v>
      </c>
      <c r="N14" s="254">
        <v>2745.3569999999995</v>
      </c>
      <c r="O14" s="253">
        <v>82.13300000000002</v>
      </c>
      <c r="P14" s="253">
        <f t="shared" si="6"/>
        <v>2827.4899999999993</v>
      </c>
      <c r="Q14" s="252">
        <f t="shared" si="7"/>
        <v>0.2832232828409653</v>
      </c>
    </row>
    <row r="15" spans="1:17" s="244" customFormat="1" ht="18" customHeight="1">
      <c r="A15" s="258" t="s">
        <v>217</v>
      </c>
      <c r="B15" s="257">
        <v>268.57</v>
      </c>
      <c r="C15" s="253">
        <v>24.778</v>
      </c>
      <c r="D15" s="253">
        <f t="shared" si="0"/>
        <v>293.348</v>
      </c>
      <c r="E15" s="256">
        <f t="shared" si="1"/>
        <v>0.02704179878459952</v>
      </c>
      <c r="F15" s="254">
        <v>173.41599999999997</v>
      </c>
      <c r="G15" s="253">
        <v>13.896999999999998</v>
      </c>
      <c r="H15" s="253">
        <f t="shared" si="2"/>
        <v>187.31299999999996</v>
      </c>
      <c r="I15" s="255">
        <f t="shared" si="3"/>
        <v>0.5660845750161498</v>
      </c>
      <c r="J15" s="254">
        <v>2411.56</v>
      </c>
      <c r="K15" s="253">
        <v>178.02200000000008</v>
      </c>
      <c r="L15" s="253">
        <f t="shared" si="4"/>
        <v>2589.582</v>
      </c>
      <c r="M15" s="255">
        <f t="shared" si="5"/>
        <v>0.030157299780270316</v>
      </c>
      <c r="N15" s="254">
        <v>1531.0330000000004</v>
      </c>
      <c r="O15" s="253">
        <v>101.93399999999995</v>
      </c>
      <c r="P15" s="253">
        <f t="shared" si="6"/>
        <v>1632.9670000000003</v>
      </c>
      <c r="Q15" s="252">
        <f t="shared" si="7"/>
        <v>0.585814042782248</v>
      </c>
    </row>
    <row r="16" spans="1:17" s="244" customFormat="1" ht="18" customHeight="1">
      <c r="A16" s="258" t="s">
        <v>212</v>
      </c>
      <c r="B16" s="257">
        <v>241.63700000000003</v>
      </c>
      <c r="C16" s="253">
        <v>0.267</v>
      </c>
      <c r="D16" s="253">
        <f t="shared" si="0"/>
        <v>241.90400000000002</v>
      </c>
      <c r="E16" s="256">
        <f t="shared" si="1"/>
        <v>0.022299518978107103</v>
      </c>
      <c r="F16" s="254">
        <v>196.655</v>
      </c>
      <c r="G16" s="253">
        <v>2.024</v>
      </c>
      <c r="H16" s="253">
        <f t="shared" si="2"/>
        <v>198.679</v>
      </c>
      <c r="I16" s="255">
        <f t="shared" si="3"/>
        <v>0.2175619969901199</v>
      </c>
      <c r="J16" s="254">
        <v>1462.8500000000004</v>
      </c>
      <c r="K16" s="253">
        <v>16.651</v>
      </c>
      <c r="L16" s="253">
        <f t="shared" si="4"/>
        <v>1479.5010000000004</v>
      </c>
      <c r="M16" s="255">
        <f t="shared" si="5"/>
        <v>0.017229713205532682</v>
      </c>
      <c r="N16" s="254">
        <v>1414.964</v>
      </c>
      <c r="O16" s="253">
        <v>43.219</v>
      </c>
      <c r="P16" s="253">
        <f t="shared" si="6"/>
        <v>1458.183</v>
      </c>
      <c r="Q16" s="252">
        <f t="shared" si="7"/>
        <v>0.014619564211076685</v>
      </c>
    </row>
    <row r="17" spans="1:17" s="244" customFormat="1" ht="18" customHeight="1">
      <c r="A17" s="258" t="s">
        <v>228</v>
      </c>
      <c r="B17" s="257">
        <v>122.399</v>
      </c>
      <c r="C17" s="253">
        <v>51.5</v>
      </c>
      <c r="D17" s="253">
        <f aca="true" t="shared" si="8" ref="D17:D33">C17+B17</f>
        <v>173.899</v>
      </c>
      <c r="E17" s="256">
        <f aca="true" t="shared" si="9" ref="E17:E33">D17/$D$8</f>
        <v>0.016030590857422145</v>
      </c>
      <c r="F17" s="254">
        <v>71.036</v>
      </c>
      <c r="G17" s="253">
        <v>18.444000000000003</v>
      </c>
      <c r="H17" s="253">
        <f aca="true" t="shared" si="10" ref="H17:H33">G17+F17</f>
        <v>89.48</v>
      </c>
      <c r="I17" s="255">
        <f aca="true" t="shared" si="11" ref="I17:I33">(D17/H17-1)</f>
        <v>0.9434398748323647</v>
      </c>
      <c r="J17" s="254">
        <v>652.0539999999999</v>
      </c>
      <c r="K17" s="253">
        <v>297.164</v>
      </c>
      <c r="L17" s="253">
        <f aca="true" t="shared" si="12" ref="L17:L33">K17+J17</f>
        <v>949.2179999999998</v>
      </c>
      <c r="M17" s="255">
        <f aca="true" t="shared" si="13" ref="M17:M33">(L17/$L$8)</f>
        <v>0.011054236468599422</v>
      </c>
      <c r="N17" s="254">
        <v>574.81</v>
      </c>
      <c r="O17" s="253">
        <v>122.229</v>
      </c>
      <c r="P17" s="253">
        <f aca="true" t="shared" si="14" ref="P17:P33">O17+N17</f>
        <v>697.039</v>
      </c>
      <c r="Q17" s="252">
        <f aca="true" t="shared" si="15" ref="Q17:Q33">(L17/P17-1)</f>
        <v>0.36178606935910307</v>
      </c>
    </row>
    <row r="18" spans="1:17" s="244" customFormat="1" ht="18" customHeight="1">
      <c r="A18" s="258" t="s">
        <v>214</v>
      </c>
      <c r="B18" s="257">
        <v>171.207</v>
      </c>
      <c r="C18" s="253">
        <v>1.397</v>
      </c>
      <c r="D18" s="253">
        <f t="shared" si="8"/>
        <v>172.60399999999998</v>
      </c>
      <c r="E18" s="256">
        <f t="shared" si="9"/>
        <v>0.015911213430522844</v>
      </c>
      <c r="F18" s="254">
        <v>107.839</v>
      </c>
      <c r="G18" s="253">
        <v>0.45</v>
      </c>
      <c r="H18" s="253">
        <f t="shared" si="10"/>
        <v>108.289</v>
      </c>
      <c r="I18" s="255">
        <f t="shared" si="11"/>
        <v>0.5939199734045009</v>
      </c>
      <c r="J18" s="254">
        <v>1029.075</v>
      </c>
      <c r="K18" s="253">
        <v>5.3420000000000005</v>
      </c>
      <c r="L18" s="253">
        <f t="shared" si="12"/>
        <v>1034.4170000000001</v>
      </c>
      <c r="M18" s="255">
        <f t="shared" si="13"/>
        <v>0.0120464320368337</v>
      </c>
      <c r="N18" s="254">
        <v>952.352</v>
      </c>
      <c r="O18" s="253">
        <v>1.631</v>
      </c>
      <c r="P18" s="253">
        <f t="shared" si="14"/>
        <v>953.983</v>
      </c>
      <c r="Q18" s="252">
        <f t="shared" si="15"/>
        <v>0.08431387142118907</v>
      </c>
    </row>
    <row r="19" spans="1:17" s="244" customFormat="1" ht="18" customHeight="1">
      <c r="A19" s="258" t="s">
        <v>211</v>
      </c>
      <c r="B19" s="257">
        <v>167.046</v>
      </c>
      <c r="C19" s="253">
        <v>1.912</v>
      </c>
      <c r="D19" s="253">
        <f t="shared" si="8"/>
        <v>168.958</v>
      </c>
      <c r="E19" s="256">
        <f t="shared" si="9"/>
        <v>0.0155751129683801</v>
      </c>
      <c r="F19" s="254">
        <v>155.785</v>
      </c>
      <c r="G19" s="253">
        <v>0.93</v>
      </c>
      <c r="H19" s="253">
        <f t="shared" si="10"/>
        <v>156.715</v>
      </c>
      <c r="I19" s="255">
        <f t="shared" si="11"/>
        <v>0.0781227068244903</v>
      </c>
      <c r="J19" s="254">
        <v>1419.055</v>
      </c>
      <c r="K19" s="253">
        <v>25.067999999999998</v>
      </c>
      <c r="L19" s="253">
        <f t="shared" si="12"/>
        <v>1444.123</v>
      </c>
      <c r="M19" s="255">
        <f t="shared" si="13"/>
        <v>0.016817714299289736</v>
      </c>
      <c r="N19" s="254">
        <v>1113.5910000000001</v>
      </c>
      <c r="O19" s="253">
        <v>38.319000000000024</v>
      </c>
      <c r="P19" s="253">
        <f t="shared" si="14"/>
        <v>1151.91</v>
      </c>
      <c r="Q19" s="252">
        <f t="shared" si="15"/>
        <v>0.2536769365662248</v>
      </c>
    </row>
    <row r="20" spans="1:17" s="244" customFormat="1" ht="18" customHeight="1">
      <c r="A20" s="258" t="s">
        <v>213</v>
      </c>
      <c r="B20" s="257">
        <v>150.892</v>
      </c>
      <c r="C20" s="253">
        <v>0.869</v>
      </c>
      <c r="D20" s="253">
        <f t="shared" si="8"/>
        <v>151.761</v>
      </c>
      <c r="E20" s="256">
        <f t="shared" si="9"/>
        <v>0.013989836049162112</v>
      </c>
      <c r="F20" s="254">
        <v>268.176</v>
      </c>
      <c r="G20" s="253">
        <v>2.1</v>
      </c>
      <c r="H20" s="253">
        <f t="shared" si="10"/>
        <v>270.276</v>
      </c>
      <c r="I20" s="255">
        <f t="shared" si="11"/>
        <v>-0.4384962038804777</v>
      </c>
      <c r="J20" s="254">
        <v>1922.1790000000003</v>
      </c>
      <c r="K20" s="253">
        <v>30.715</v>
      </c>
      <c r="L20" s="253">
        <f t="shared" si="12"/>
        <v>1952.8940000000002</v>
      </c>
      <c r="M20" s="255">
        <f t="shared" si="13"/>
        <v>0.022742670360348206</v>
      </c>
      <c r="N20" s="254">
        <v>1723.8839999999993</v>
      </c>
      <c r="O20" s="253">
        <v>11.755</v>
      </c>
      <c r="P20" s="253">
        <f t="shared" si="14"/>
        <v>1735.6389999999994</v>
      </c>
      <c r="Q20" s="252">
        <f t="shared" si="15"/>
        <v>0.12517291902290784</v>
      </c>
    </row>
    <row r="21" spans="1:17" s="244" customFormat="1" ht="18" customHeight="1">
      <c r="A21" s="258" t="s">
        <v>215</v>
      </c>
      <c r="B21" s="257">
        <v>138.50400000000002</v>
      </c>
      <c r="C21" s="253">
        <v>5.3</v>
      </c>
      <c r="D21" s="253">
        <f t="shared" si="8"/>
        <v>143.80400000000003</v>
      </c>
      <c r="E21" s="256">
        <f t="shared" si="9"/>
        <v>0.013256333202955363</v>
      </c>
      <c r="F21" s="254">
        <v>139.431</v>
      </c>
      <c r="G21" s="253"/>
      <c r="H21" s="253">
        <f t="shared" si="10"/>
        <v>139.431</v>
      </c>
      <c r="I21" s="255">
        <f t="shared" si="11"/>
        <v>0.031363183223243274</v>
      </c>
      <c r="J21" s="254">
        <v>1231.8370000000004</v>
      </c>
      <c r="K21" s="253">
        <v>18.586</v>
      </c>
      <c r="L21" s="253">
        <f t="shared" si="12"/>
        <v>1250.4230000000005</v>
      </c>
      <c r="M21" s="255">
        <f t="shared" si="13"/>
        <v>0.01456195681895571</v>
      </c>
      <c r="N21" s="254">
        <v>1061.0310000000002</v>
      </c>
      <c r="O21" s="253">
        <v>5.569999999999999</v>
      </c>
      <c r="P21" s="253">
        <f t="shared" si="14"/>
        <v>1066.601</v>
      </c>
      <c r="Q21" s="252">
        <f t="shared" si="15"/>
        <v>0.1723437349111807</v>
      </c>
    </row>
    <row r="22" spans="1:17" s="244" customFormat="1" ht="18" customHeight="1">
      <c r="A22" s="258" t="s">
        <v>235</v>
      </c>
      <c r="B22" s="257">
        <v>74.576</v>
      </c>
      <c r="C22" s="253">
        <v>31.046</v>
      </c>
      <c r="D22" s="253">
        <f t="shared" si="8"/>
        <v>105.62199999999999</v>
      </c>
      <c r="E22" s="256">
        <f t="shared" si="9"/>
        <v>0.009736588867921274</v>
      </c>
      <c r="F22" s="254">
        <v>47.527</v>
      </c>
      <c r="G22" s="253">
        <v>41.277</v>
      </c>
      <c r="H22" s="253">
        <f t="shared" si="10"/>
        <v>88.804</v>
      </c>
      <c r="I22" s="255">
        <f t="shared" si="11"/>
        <v>0.18938336110985965</v>
      </c>
      <c r="J22" s="254">
        <v>352.9670000000001</v>
      </c>
      <c r="K22" s="253">
        <v>204.96599999999998</v>
      </c>
      <c r="L22" s="253">
        <f t="shared" si="12"/>
        <v>557.9330000000001</v>
      </c>
      <c r="M22" s="255">
        <f t="shared" si="13"/>
        <v>0.0064974782564543474</v>
      </c>
      <c r="N22" s="254">
        <v>401.3829999999999</v>
      </c>
      <c r="O22" s="253">
        <v>293.79499999999996</v>
      </c>
      <c r="P22" s="253">
        <f t="shared" si="14"/>
        <v>695.1779999999999</v>
      </c>
      <c r="Q22" s="252">
        <f t="shared" si="15"/>
        <v>-0.19742425680904718</v>
      </c>
    </row>
    <row r="23" spans="1:17" s="244" customFormat="1" ht="18" customHeight="1">
      <c r="A23" s="258" t="s">
        <v>238</v>
      </c>
      <c r="B23" s="257">
        <v>80.965</v>
      </c>
      <c r="C23" s="253">
        <v>2.62</v>
      </c>
      <c r="D23" s="253">
        <f t="shared" si="8"/>
        <v>83.58500000000001</v>
      </c>
      <c r="E23" s="256">
        <f t="shared" si="9"/>
        <v>0.007705144577125977</v>
      </c>
      <c r="F23" s="254">
        <v>87.225</v>
      </c>
      <c r="G23" s="253">
        <v>2.294</v>
      </c>
      <c r="H23" s="253">
        <f t="shared" si="10"/>
        <v>89.51899999999999</v>
      </c>
      <c r="I23" s="255">
        <f t="shared" si="11"/>
        <v>-0.06628760374892462</v>
      </c>
      <c r="J23" s="254">
        <v>1016.4819999999999</v>
      </c>
      <c r="K23" s="253">
        <v>34.648</v>
      </c>
      <c r="L23" s="253">
        <f t="shared" si="12"/>
        <v>1051.1299999999999</v>
      </c>
      <c r="M23" s="255">
        <f t="shared" si="13"/>
        <v>0.012241065360369178</v>
      </c>
      <c r="N23" s="254">
        <v>700.4</v>
      </c>
      <c r="O23" s="253">
        <v>15.860999999999999</v>
      </c>
      <c r="P23" s="253">
        <f t="shared" si="14"/>
        <v>716.261</v>
      </c>
      <c r="Q23" s="252">
        <f t="shared" si="15"/>
        <v>0.46752370993255243</v>
      </c>
    </row>
    <row r="24" spans="1:17" s="244" customFormat="1" ht="18" customHeight="1">
      <c r="A24" s="258" t="s">
        <v>223</v>
      </c>
      <c r="B24" s="257">
        <v>77.41</v>
      </c>
      <c r="C24" s="253">
        <v>6.029999999999999</v>
      </c>
      <c r="D24" s="253">
        <f t="shared" si="8"/>
        <v>83.44</v>
      </c>
      <c r="E24" s="256">
        <f t="shared" si="9"/>
        <v>0.007691777992646903</v>
      </c>
      <c r="F24" s="254">
        <v>20.62</v>
      </c>
      <c r="G24" s="253">
        <v>17.552</v>
      </c>
      <c r="H24" s="253">
        <f t="shared" si="10"/>
        <v>38.172</v>
      </c>
      <c r="I24" s="255">
        <f t="shared" si="11"/>
        <v>1.1858954207272348</v>
      </c>
      <c r="J24" s="254">
        <v>398.64200000000005</v>
      </c>
      <c r="K24" s="253">
        <v>93.82900000000001</v>
      </c>
      <c r="L24" s="253">
        <f t="shared" si="12"/>
        <v>492.47100000000006</v>
      </c>
      <c r="M24" s="255">
        <f t="shared" si="13"/>
        <v>0.005735132380472797</v>
      </c>
      <c r="N24" s="254">
        <v>202.94700000000003</v>
      </c>
      <c r="O24" s="253">
        <v>45.81500000000001</v>
      </c>
      <c r="P24" s="253">
        <f t="shared" si="14"/>
        <v>248.76200000000006</v>
      </c>
      <c r="Q24" s="252">
        <f t="shared" si="15"/>
        <v>0.9796874120645434</v>
      </c>
    </row>
    <row r="25" spans="1:17" s="244" customFormat="1" ht="18" customHeight="1">
      <c r="A25" s="258" t="s">
        <v>224</v>
      </c>
      <c r="B25" s="257">
        <v>73.614</v>
      </c>
      <c r="C25" s="253">
        <v>1.5</v>
      </c>
      <c r="D25" s="253">
        <f t="shared" si="8"/>
        <v>75.114</v>
      </c>
      <c r="E25" s="256">
        <f t="shared" si="9"/>
        <v>0.006924259493524443</v>
      </c>
      <c r="F25" s="254">
        <v>16.842</v>
      </c>
      <c r="G25" s="253">
        <v>0.28400000000000003</v>
      </c>
      <c r="H25" s="253">
        <f t="shared" si="10"/>
        <v>17.125999999999998</v>
      </c>
      <c r="I25" s="255">
        <f t="shared" si="11"/>
        <v>3.3859628634824253</v>
      </c>
      <c r="J25" s="254">
        <v>204.635</v>
      </c>
      <c r="K25" s="253">
        <v>9.127</v>
      </c>
      <c r="L25" s="253">
        <f t="shared" si="12"/>
        <v>213.762</v>
      </c>
      <c r="M25" s="255">
        <f t="shared" si="13"/>
        <v>0.0024893920005738934</v>
      </c>
      <c r="N25" s="254">
        <v>190.93599999999998</v>
      </c>
      <c r="O25" s="253">
        <v>1.591</v>
      </c>
      <c r="P25" s="253">
        <f t="shared" si="14"/>
        <v>192.527</v>
      </c>
      <c r="Q25" s="252">
        <f t="shared" si="15"/>
        <v>0.11029621819277313</v>
      </c>
    </row>
    <row r="26" spans="1:17" s="244" customFormat="1" ht="18" customHeight="1">
      <c r="A26" s="258" t="s">
        <v>218</v>
      </c>
      <c r="B26" s="257">
        <v>65.645</v>
      </c>
      <c r="C26" s="253">
        <v>0</v>
      </c>
      <c r="D26" s="253">
        <f t="shared" si="8"/>
        <v>65.645</v>
      </c>
      <c r="E26" s="256">
        <f t="shared" si="9"/>
        <v>0.006051375435370397</v>
      </c>
      <c r="F26" s="254">
        <v>50.150999999999996</v>
      </c>
      <c r="G26" s="253">
        <v>0.02</v>
      </c>
      <c r="H26" s="253">
        <f t="shared" si="10"/>
        <v>50.171</v>
      </c>
      <c r="I26" s="255">
        <f t="shared" si="11"/>
        <v>0.30842518586434386</v>
      </c>
      <c r="J26" s="254">
        <v>436.08499999999987</v>
      </c>
      <c r="K26" s="253">
        <v>2.6620000000000004</v>
      </c>
      <c r="L26" s="253">
        <f t="shared" si="12"/>
        <v>438.74699999999984</v>
      </c>
      <c r="M26" s="255">
        <f t="shared" si="13"/>
        <v>0.0051094828457620796</v>
      </c>
      <c r="N26" s="254">
        <v>341.09700000000004</v>
      </c>
      <c r="O26" s="253">
        <v>9.759999999999994</v>
      </c>
      <c r="P26" s="253">
        <f t="shared" si="14"/>
        <v>350.857</v>
      </c>
      <c r="Q26" s="252">
        <f t="shared" si="15"/>
        <v>0.2505009163277341</v>
      </c>
    </row>
    <row r="27" spans="1:17" s="244" customFormat="1" ht="18" customHeight="1">
      <c r="A27" s="258" t="s">
        <v>252</v>
      </c>
      <c r="B27" s="257">
        <v>41.568</v>
      </c>
      <c r="C27" s="253">
        <v>20.86</v>
      </c>
      <c r="D27" s="253">
        <f t="shared" si="8"/>
        <v>62.428</v>
      </c>
      <c r="E27" s="256">
        <f t="shared" si="9"/>
        <v>0.00575482162661746</v>
      </c>
      <c r="F27" s="254">
        <v>17.81</v>
      </c>
      <c r="G27" s="253">
        <v>0.21800000000000003</v>
      </c>
      <c r="H27" s="253">
        <f t="shared" si="10"/>
        <v>18.028</v>
      </c>
      <c r="I27" s="255">
        <f t="shared" si="11"/>
        <v>2.4628355890836477</v>
      </c>
      <c r="J27" s="254">
        <v>153.54500000000002</v>
      </c>
      <c r="K27" s="253">
        <v>33.638000000000005</v>
      </c>
      <c r="L27" s="253">
        <f t="shared" si="12"/>
        <v>187.18300000000002</v>
      </c>
      <c r="M27" s="255">
        <f t="shared" si="13"/>
        <v>0.00217986294497349</v>
      </c>
      <c r="N27" s="254">
        <v>184.65400000000002</v>
      </c>
      <c r="O27" s="253">
        <v>20.613999999999997</v>
      </c>
      <c r="P27" s="253">
        <f t="shared" si="14"/>
        <v>205.26800000000003</v>
      </c>
      <c r="Q27" s="252">
        <f t="shared" si="15"/>
        <v>-0.08810433189781164</v>
      </c>
    </row>
    <row r="28" spans="1:17" s="244" customFormat="1" ht="18" customHeight="1">
      <c r="A28" s="258" t="s">
        <v>225</v>
      </c>
      <c r="B28" s="257">
        <v>57.417</v>
      </c>
      <c r="C28" s="253">
        <v>0.3</v>
      </c>
      <c r="D28" s="253">
        <f t="shared" si="8"/>
        <v>57.717</v>
      </c>
      <c r="E28" s="256">
        <f t="shared" si="9"/>
        <v>0.0053205459060594595</v>
      </c>
      <c r="F28" s="254">
        <v>18.993</v>
      </c>
      <c r="G28" s="253">
        <v>0.32</v>
      </c>
      <c r="H28" s="253">
        <f t="shared" si="10"/>
        <v>19.313</v>
      </c>
      <c r="I28" s="255">
        <f t="shared" si="11"/>
        <v>1.9885051519701755</v>
      </c>
      <c r="J28" s="254">
        <v>168.08100000000002</v>
      </c>
      <c r="K28" s="253">
        <v>27.639000000000003</v>
      </c>
      <c r="L28" s="253">
        <f t="shared" si="12"/>
        <v>195.72000000000003</v>
      </c>
      <c r="M28" s="255">
        <f t="shared" si="13"/>
        <v>0.002279281641977164</v>
      </c>
      <c r="N28" s="254">
        <v>135.126</v>
      </c>
      <c r="O28" s="253">
        <v>9.645</v>
      </c>
      <c r="P28" s="253">
        <f t="shared" si="14"/>
        <v>144.77100000000002</v>
      </c>
      <c r="Q28" s="252">
        <f t="shared" si="15"/>
        <v>0.35192821766790305</v>
      </c>
    </row>
    <row r="29" spans="1:17" s="244" customFormat="1" ht="18" customHeight="1">
      <c r="A29" s="258" t="s">
        <v>220</v>
      </c>
      <c r="B29" s="257">
        <v>45.278</v>
      </c>
      <c r="C29" s="253">
        <v>10.587</v>
      </c>
      <c r="D29" s="253">
        <f t="shared" si="8"/>
        <v>55.864999999999995</v>
      </c>
      <c r="E29" s="256">
        <f t="shared" si="9"/>
        <v>0.005149822358092273</v>
      </c>
      <c r="F29" s="254">
        <v>36.754</v>
      </c>
      <c r="G29" s="253">
        <v>6.3870000000000005</v>
      </c>
      <c r="H29" s="253">
        <f t="shared" si="10"/>
        <v>43.141</v>
      </c>
      <c r="I29" s="255">
        <f t="shared" si="11"/>
        <v>0.2949398484040704</v>
      </c>
      <c r="J29" s="254">
        <v>285.941</v>
      </c>
      <c r="K29" s="253">
        <v>79.57300000000001</v>
      </c>
      <c r="L29" s="253">
        <f t="shared" si="12"/>
        <v>365.514</v>
      </c>
      <c r="M29" s="255">
        <f t="shared" si="13"/>
        <v>0.004256638821201926</v>
      </c>
      <c r="N29" s="254">
        <v>293.523</v>
      </c>
      <c r="O29" s="253">
        <v>54.31000000000001</v>
      </c>
      <c r="P29" s="253">
        <f t="shared" si="14"/>
        <v>347.833</v>
      </c>
      <c r="Q29" s="252">
        <f t="shared" si="15"/>
        <v>0.05083186471668877</v>
      </c>
    </row>
    <row r="30" spans="1:17" s="244" customFormat="1" ht="18" customHeight="1">
      <c r="A30" s="258" t="s">
        <v>219</v>
      </c>
      <c r="B30" s="257">
        <v>55.458</v>
      </c>
      <c r="C30" s="253">
        <v>0.33799999999999997</v>
      </c>
      <c r="D30" s="253">
        <f t="shared" si="8"/>
        <v>55.796</v>
      </c>
      <c r="E30" s="256">
        <f t="shared" si="9"/>
        <v>0.005143461707547059</v>
      </c>
      <c r="F30" s="254">
        <v>109.815</v>
      </c>
      <c r="G30" s="253"/>
      <c r="H30" s="253">
        <f t="shared" si="10"/>
        <v>109.815</v>
      </c>
      <c r="I30" s="255">
        <f t="shared" si="11"/>
        <v>-0.4919091198834403</v>
      </c>
      <c r="J30" s="254">
        <v>483.8999999999999</v>
      </c>
      <c r="K30" s="253">
        <v>10.126999999999995</v>
      </c>
      <c r="L30" s="253">
        <f t="shared" si="12"/>
        <v>494.02699999999993</v>
      </c>
      <c r="M30" s="255">
        <f t="shared" si="13"/>
        <v>0.005753252972312752</v>
      </c>
      <c r="N30" s="254">
        <v>682.582</v>
      </c>
      <c r="O30" s="253">
        <v>6.9910000000000005</v>
      </c>
      <c r="P30" s="253">
        <f t="shared" si="14"/>
        <v>689.573</v>
      </c>
      <c r="Q30" s="252">
        <f t="shared" si="15"/>
        <v>-0.2835754880193976</v>
      </c>
    </row>
    <row r="31" spans="1:17" s="244" customFormat="1" ht="18" customHeight="1">
      <c r="A31" s="258" t="s">
        <v>227</v>
      </c>
      <c r="B31" s="257">
        <v>48.666</v>
      </c>
      <c r="C31" s="253">
        <v>5.127000000000001</v>
      </c>
      <c r="D31" s="253">
        <f t="shared" si="8"/>
        <v>53.793</v>
      </c>
      <c r="E31" s="256">
        <f t="shared" si="9"/>
        <v>0.00495881847505339</v>
      </c>
      <c r="F31" s="254">
        <v>45.665</v>
      </c>
      <c r="G31" s="253">
        <v>0.1</v>
      </c>
      <c r="H31" s="253">
        <f t="shared" si="10"/>
        <v>45.765</v>
      </c>
      <c r="I31" s="255">
        <f t="shared" si="11"/>
        <v>0.17541789577187794</v>
      </c>
      <c r="J31" s="254">
        <v>424.47900000000004</v>
      </c>
      <c r="K31" s="253">
        <v>6.745</v>
      </c>
      <c r="L31" s="253">
        <f t="shared" si="12"/>
        <v>431.22400000000005</v>
      </c>
      <c r="M31" s="255">
        <f t="shared" si="13"/>
        <v>0.005021872812078277</v>
      </c>
      <c r="N31" s="254">
        <v>417.38500000000005</v>
      </c>
      <c r="O31" s="253">
        <v>2.257</v>
      </c>
      <c r="P31" s="253">
        <f t="shared" si="14"/>
        <v>419.64200000000005</v>
      </c>
      <c r="Q31" s="252">
        <f t="shared" si="15"/>
        <v>0.027599715948355863</v>
      </c>
    </row>
    <row r="32" spans="1:17" s="244" customFormat="1" ht="18" customHeight="1">
      <c r="A32" s="258" t="s">
        <v>222</v>
      </c>
      <c r="B32" s="257">
        <v>48.82899999999999</v>
      </c>
      <c r="C32" s="253">
        <v>4.437</v>
      </c>
      <c r="D32" s="253">
        <f t="shared" si="8"/>
        <v>53.26599999999999</v>
      </c>
      <c r="E32" s="256">
        <f t="shared" si="9"/>
        <v>0.004910237854222554</v>
      </c>
      <c r="F32" s="254">
        <v>31.408</v>
      </c>
      <c r="G32" s="253">
        <v>0.9249999999999999</v>
      </c>
      <c r="H32" s="253">
        <f t="shared" si="10"/>
        <v>32.333</v>
      </c>
      <c r="I32" s="255">
        <f t="shared" si="11"/>
        <v>0.6474190455571704</v>
      </c>
      <c r="J32" s="254">
        <v>365.39799999999997</v>
      </c>
      <c r="K32" s="253">
        <v>36.32800000000001</v>
      </c>
      <c r="L32" s="253">
        <f t="shared" si="12"/>
        <v>401.726</v>
      </c>
      <c r="M32" s="255">
        <f t="shared" si="13"/>
        <v>0.004678350178341089</v>
      </c>
      <c r="N32" s="254">
        <v>300.29600000000005</v>
      </c>
      <c r="O32" s="253">
        <v>37.63200000000001</v>
      </c>
      <c r="P32" s="253">
        <f t="shared" si="14"/>
        <v>337.92800000000005</v>
      </c>
      <c r="Q32" s="252">
        <f t="shared" si="15"/>
        <v>0.1887916952723656</v>
      </c>
    </row>
    <row r="33" spans="1:17" s="244" customFormat="1" ht="18" customHeight="1">
      <c r="A33" s="258" t="s">
        <v>248</v>
      </c>
      <c r="B33" s="257">
        <v>40.763000000000005</v>
      </c>
      <c r="C33" s="253">
        <v>5.7749999999999995</v>
      </c>
      <c r="D33" s="253">
        <f t="shared" si="8"/>
        <v>46.538000000000004</v>
      </c>
      <c r="E33" s="256">
        <f t="shared" si="9"/>
        <v>0.004290028334393596</v>
      </c>
      <c r="F33" s="254">
        <v>44.166</v>
      </c>
      <c r="G33" s="253">
        <v>1.286</v>
      </c>
      <c r="H33" s="253">
        <f t="shared" si="10"/>
        <v>45.452</v>
      </c>
      <c r="I33" s="255">
        <f t="shared" si="11"/>
        <v>0.023893338026929722</v>
      </c>
      <c r="J33" s="254">
        <v>274.629</v>
      </c>
      <c r="K33" s="253">
        <v>12.305</v>
      </c>
      <c r="L33" s="253">
        <f t="shared" si="12"/>
        <v>286.934</v>
      </c>
      <c r="M33" s="255">
        <f t="shared" si="13"/>
        <v>0.0033415256420349245</v>
      </c>
      <c r="N33" s="254">
        <v>296.9310000000001</v>
      </c>
      <c r="O33" s="253">
        <v>4.257000000000001</v>
      </c>
      <c r="P33" s="253">
        <f t="shared" si="14"/>
        <v>301.1880000000001</v>
      </c>
      <c r="Q33" s="252">
        <f t="shared" si="15"/>
        <v>-0.047325922679522625</v>
      </c>
    </row>
    <row r="34" spans="1:17" s="244" customFormat="1" ht="18" customHeight="1">
      <c r="A34" s="258" t="s">
        <v>234</v>
      </c>
      <c r="B34" s="257">
        <v>42.718</v>
      </c>
      <c r="C34" s="253">
        <v>2</v>
      </c>
      <c r="D34" s="253">
        <f aca="true" t="shared" si="16" ref="D34:D42">C34+B34</f>
        <v>44.718</v>
      </c>
      <c r="E34" s="256">
        <f aca="true" t="shared" si="17" ref="E34:E42">D34/$D$8</f>
        <v>0.004122254653345928</v>
      </c>
      <c r="F34" s="254">
        <v>15.982000000000001</v>
      </c>
      <c r="G34" s="253">
        <v>0.35</v>
      </c>
      <c r="H34" s="253">
        <f aca="true" t="shared" si="18" ref="H34:H42">G34+F34</f>
        <v>16.332</v>
      </c>
      <c r="I34" s="255">
        <f aca="true" t="shared" si="19" ref="I34:I42">(D34/H34-1)</f>
        <v>1.7380602498163116</v>
      </c>
      <c r="J34" s="254">
        <v>158.902</v>
      </c>
      <c r="K34" s="253">
        <v>4.394</v>
      </c>
      <c r="L34" s="253">
        <f aca="true" t="shared" si="20" ref="L34:L42">K34+J34</f>
        <v>163.296</v>
      </c>
      <c r="M34" s="255">
        <f aca="true" t="shared" si="21" ref="M34:M42">(L34/$L$8)</f>
        <v>0.0019016839107311612</v>
      </c>
      <c r="N34" s="254">
        <v>168.09000000000003</v>
      </c>
      <c r="O34" s="253">
        <v>3.5599999999999996</v>
      </c>
      <c r="P34" s="253">
        <f aca="true" t="shared" si="22" ref="P34:P42">O34+N34</f>
        <v>171.65000000000003</v>
      </c>
      <c r="Q34" s="252">
        <f aca="true" t="shared" si="23" ref="Q34:Q42">(L34/P34-1)</f>
        <v>-0.04866880279638819</v>
      </c>
    </row>
    <row r="35" spans="1:17" s="244" customFormat="1" ht="18" customHeight="1">
      <c r="A35" s="258" t="s">
        <v>245</v>
      </c>
      <c r="B35" s="257">
        <v>35.757</v>
      </c>
      <c r="C35" s="253">
        <v>0</v>
      </c>
      <c r="D35" s="253">
        <f t="shared" si="16"/>
        <v>35.757</v>
      </c>
      <c r="E35" s="256">
        <f t="shared" si="17"/>
        <v>0.0032961997325392533</v>
      </c>
      <c r="F35" s="254">
        <v>45.735</v>
      </c>
      <c r="G35" s="253">
        <v>0.1</v>
      </c>
      <c r="H35" s="253">
        <f t="shared" si="18"/>
        <v>45.835</v>
      </c>
      <c r="I35" s="255">
        <f t="shared" si="19"/>
        <v>-0.21987564088578604</v>
      </c>
      <c r="J35" s="254">
        <v>353.381</v>
      </c>
      <c r="K35" s="253">
        <v>0.14</v>
      </c>
      <c r="L35" s="253">
        <f t="shared" si="20"/>
        <v>353.52099999999996</v>
      </c>
      <c r="M35" s="255">
        <f t="shared" si="21"/>
        <v>0.004116972845664258</v>
      </c>
      <c r="N35" s="254">
        <v>370.20799999999997</v>
      </c>
      <c r="O35" s="253">
        <v>0.123</v>
      </c>
      <c r="P35" s="253">
        <f t="shared" si="22"/>
        <v>370.33099999999996</v>
      </c>
      <c r="Q35" s="252">
        <f t="shared" si="23"/>
        <v>-0.04539182515101359</v>
      </c>
    </row>
    <row r="36" spans="1:17" s="244" customFormat="1" ht="18" customHeight="1">
      <c r="A36" s="258" t="s">
        <v>229</v>
      </c>
      <c r="B36" s="257">
        <v>27.16</v>
      </c>
      <c r="C36" s="253">
        <v>8.515</v>
      </c>
      <c r="D36" s="253">
        <f t="shared" si="16"/>
        <v>35.675</v>
      </c>
      <c r="E36" s="256">
        <f t="shared" si="17"/>
        <v>0.003288640698557985</v>
      </c>
      <c r="F36" s="254">
        <v>22.926</v>
      </c>
      <c r="G36" s="253">
        <v>25.494</v>
      </c>
      <c r="H36" s="253">
        <f t="shared" si="18"/>
        <v>48.42</v>
      </c>
      <c r="I36" s="255">
        <f t="shared" si="19"/>
        <v>-0.26321767864518797</v>
      </c>
      <c r="J36" s="254">
        <v>226.907</v>
      </c>
      <c r="K36" s="253">
        <v>134.23900000000003</v>
      </c>
      <c r="L36" s="253">
        <f t="shared" si="20"/>
        <v>361.1460000000001</v>
      </c>
      <c r="M36" s="255">
        <f t="shared" si="21"/>
        <v>0.004205770733054797</v>
      </c>
      <c r="N36" s="254">
        <v>236.2</v>
      </c>
      <c r="O36" s="253">
        <v>129.30300000000003</v>
      </c>
      <c r="P36" s="253">
        <f t="shared" si="22"/>
        <v>365.50300000000004</v>
      </c>
      <c r="Q36" s="252">
        <f t="shared" si="23"/>
        <v>-0.011920558791583047</v>
      </c>
    </row>
    <row r="37" spans="1:17" s="244" customFormat="1" ht="18" customHeight="1">
      <c r="A37" s="258" t="s">
        <v>231</v>
      </c>
      <c r="B37" s="257">
        <v>35.56</v>
      </c>
      <c r="C37" s="253">
        <v>0</v>
      </c>
      <c r="D37" s="253">
        <f t="shared" si="16"/>
        <v>35.56</v>
      </c>
      <c r="E37" s="256">
        <f t="shared" si="17"/>
        <v>0.0032780396143159626</v>
      </c>
      <c r="F37" s="254">
        <v>63.345</v>
      </c>
      <c r="G37" s="253"/>
      <c r="H37" s="253">
        <f t="shared" si="18"/>
        <v>63.345</v>
      </c>
      <c r="I37" s="255">
        <f t="shared" si="19"/>
        <v>-0.43862972610308626</v>
      </c>
      <c r="J37" s="254">
        <v>647.727</v>
      </c>
      <c r="K37" s="253">
        <v>0.136</v>
      </c>
      <c r="L37" s="253">
        <f t="shared" si="20"/>
        <v>647.8629999999999</v>
      </c>
      <c r="M37" s="255">
        <f t="shared" si="21"/>
        <v>0.0075447692745567695</v>
      </c>
      <c r="N37" s="254">
        <v>382.76200000000006</v>
      </c>
      <c r="O37" s="253">
        <v>633.2529999999999</v>
      </c>
      <c r="P37" s="253">
        <f t="shared" si="22"/>
        <v>1016.015</v>
      </c>
      <c r="Q37" s="252">
        <f t="shared" si="23"/>
        <v>-0.3623489810681929</v>
      </c>
    </row>
    <row r="38" spans="1:17" s="244" customFormat="1" ht="18" customHeight="1">
      <c r="A38" s="258" t="s">
        <v>244</v>
      </c>
      <c r="B38" s="257">
        <v>0</v>
      </c>
      <c r="C38" s="253">
        <v>34.407</v>
      </c>
      <c r="D38" s="253">
        <f t="shared" si="16"/>
        <v>34.407</v>
      </c>
      <c r="E38" s="256">
        <f t="shared" si="17"/>
        <v>0.0031717522218720276</v>
      </c>
      <c r="F38" s="254"/>
      <c r="G38" s="253">
        <v>30.277</v>
      </c>
      <c r="H38" s="253">
        <f t="shared" si="18"/>
        <v>30.277</v>
      </c>
      <c r="I38" s="255">
        <f t="shared" si="19"/>
        <v>0.13640717376226164</v>
      </c>
      <c r="J38" s="254"/>
      <c r="K38" s="253">
        <v>280.47499999999997</v>
      </c>
      <c r="L38" s="253">
        <f t="shared" si="20"/>
        <v>280.47499999999997</v>
      </c>
      <c r="M38" s="255">
        <f t="shared" si="21"/>
        <v>0.0032663065528997794</v>
      </c>
      <c r="N38" s="254">
        <v>104.686</v>
      </c>
      <c r="O38" s="253">
        <v>245.44299999999998</v>
      </c>
      <c r="P38" s="253">
        <f t="shared" si="22"/>
        <v>350.129</v>
      </c>
      <c r="Q38" s="252">
        <f t="shared" si="23"/>
        <v>-0.19893810566962478</v>
      </c>
    </row>
    <row r="39" spans="1:17" s="244" customFormat="1" ht="18" customHeight="1">
      <c r="A39" s="258" t="s">
        <v>221</v>
      </c>
      <c r="B39" s="257">
        <v>30.107000000000003</v>
      </c>
      <c r="C39" s="253">
        <v>0</v>
      </c>
      <c r="D39" s="253">
        <f t="shared" si="16"/>
        <v>30.107000000000003</v>
      </c>
      <c r="E39" s="256">
        <f t="shared" si="17"/>
        <v>0.0027753638545616054</v>
      </c>
      <c r="F39" s="254">
        <v>10.251</v>
      </c>
      <c r="G39" s="253">
        <v>0.472</v>
      </c>
      <c r="H39" s="253">
        <f t="shared" si="18"/>
        <v>10.722999999999999</v>
      </c>
      <c r="I39" s="255">
        <f t="shared" si="19"/>
        <v>1.8077030681712212</v>
      </c>
      <c r="J39" s="254">
        <v>98.77200000000002</v>
      </c>
      <c r="K39" s="253">
        <v>0.46</v>
      </c>
      <c r="L39" s="253">
        <f t="shared" si="20"/>
        <v>99.23200000000001</v>
      </c>
      <c r="M39" s="255">
        <f t="shared" si="21"/>
        <v>0.0011556186179065907</v>
      </c>
      <c r="N39" s="254">
        <v>90.34</v>
      </c>
      <c r="O39" s="253">
        <v>2.278</v>
      </c>
      <c r="P39" s="253">
        <f t="shared" si="22"/>
        <v>92.61800000000001</v>
      </c>
      <c r="Q39" s="252">
        <f t="shared" si="23"/>
        <v>0.07141160465568253</v>
      </c>
    </row>
    <row r="40" spans="1:17" s="244" customFormat="1" ht="18" customHeight="1">
      <c r="A40" s="258" t="s">
        <v>226</v>
      </c>
      <c r="B40" s="257">
        <v>29.612000000000002</v>
      </c>
      <c r="C40" s="253">
        <v>0.33</v>
      </c>
      <c r="D40" s="253">
        <f t="shared" si="16"/>
        <v>29.942</v>
      </c>
      <c r="E40" s="256">
        <f t="shared" si="17"/>
        <v>0.002760153603257833</v>
      </c>
      <c r="F40" s="254">
        <v>32.294000000000004</v>
      </c>
      <c r="G40" s="253"/>
      <c r="H40" s="253">
        <f t="shared" si="18"/>
        <v>32.294000000000004</v>
      </c>
      <c r="I40" s="255">
        <f t="shared" si="19"/>
        <v>-0.07283086641481396</v>
      </c>
      <c r="J40" s="254">
        <v>260.65500000000003</v>
      </c>
      <c r="K40" s="253">
        <v>7.693</v>
      </c>
      <c r="L40" s="253">
        <f t="shared" si="20"/>
        <v>268.348</v>
      </c>
      <c r="M40" s="255">
        <f t="shared" si="21"/>
        <v>0.003125080063668955</v>
      </c>
      <c r="N40" s="254">
        <v>242.44000000000008</v>
      </c>
      <c r="O40" s="253">
        <v>6.434999999999999</v>
      </c>
      <c r="P40" s="253">
        <f t="shared" si="22"/>
        <v>248.87500000000009</v>
      </c>
      <c r="Q40" s="252">
        <f t="shared" si="23"/>
        <v>0.07824409844299307</v>
      </c>
    </row>
    <row r="41" spans="1:17" s="244" customFormat="1" ht="18" customHeight="1">
      <c r="A41" s="258" t="s">
        <v>250</v>
      </c>
      <c r="B41" s="257">
        <v>4.172000000000001</v>
      </c>
      <c r="C41" s="253">
        <v>22.618000000000002</v>
      </c>
      <c r="D41" s="253">
        <f t="shared" si="16"/>
        <v>26.790000000000003</v>
      </c>
      <c r="E41" s="256">
        <f t="shared" si="17"/>
        <v>0.0024695917116851697</v>
      </c>
      <c r="F41" s="254">
        <v>6.715000000000001</v>
      </c>
      <c r="G41" s="253">
        <v>10.196</v>
      </c>
      <c r="H41" s="253">
        <f t="shared" si="18"/>
        <v>16.911</v>
      </c>
      <c r="I41" s="255">
        <f t="shared" si="19"/>
        <v>0.5841759801312756</v>
      </c>
      <c r="J41" s="254">
        <v>62.568999999999996</v>
      </c>
      <c r="K41" s="253">
        <v>106.40800000000002</v>
      </c>
      <c r="L41" s="253">
        <f t="shared" si="20"/>
        <v>168.977</v>
      </c>
      <c r="M41" s="255">
        <f t="shared" si="21"/>
        <v>0.001967842703946327</v>
      </c>
      <c r="N41" s="254">
        <v>586.3140000000001</v>
      </c>
      <c r="O41" s="253">
        <v>47.916</v>
      </c>
      <c r="P41" s="253">
        <f t="shared" si="22"/>
        <v>634.23</v>
      </c>
      <c r="Q41" s="252">
        <f t="shared" si="23"/>
        <v>-0.7335714173091781</v>
      </c>
    </row>
    <row r="42" spans="1:17" s="244" customFormat="1" ht="18" customHeight="1" thickBot="1">
      <c r="A42" s="251" t="s">
        <v>253</v>
      </c>
      <c r="B42" s="250">
        <v>1281.3580000000004</v>
      </c>
      <c r="C42" s="246">
        <v>862.4490000000005</v>
      </c>
      <c r="D42" s="246">
        <f t="shared" si="16"/>
        <v>2143.8070000000007</v>
      </c>
      <c r="E42" s="249">
        <f t="shared" si="17"/>
        <v>0.19762329222294325</v>
      </c>
      <c r="F42" s="247">
        <v>1865.2049999999995</v>
      </c>
      <c r="G42" s="246">
        <v>1107.3089999999975</v>
      </c>
      <c r="H42" s="246">
        <f t="shared" si="18"/>
        <v>2972.513999999997</v>
      </c>
      <c r="I42" s="248">
        <f t="shared" si="19"/>
        <v>-0.2787899400978421</v>
      </c>
      <c r="J42" s="247">
        <v>10854.13800000007</v>
      </c>
      <c r="K42" s="246">
        <v>6287.540000000067</v>
      </c>
      <c r="L42" s="246">
        <f t="shared" si="20"/>
        <v>17141.678000000138</v>
      </c>
      <c r="M42" s="248">
        <f t="shared" si="21"/>
        <v>0.19962554658739082</v>
      </c>
      <c r="N42" s="247">
        <v>14270.99300000008</v>
      </c>
      <c r="O42" s="246">
        <v>6801.100000000127</v>
      </c>
      <c r="P42" s="246">
        <f t="shared" si="22"/>
        <v>21072.093000000208</v>
      </c>
      <c r="Q42" s="245">
        <f t="shared" si="23"/>
        <v>-0.1865222880328039</v>
      </c>
    </row>
    <row r="43" ht="15" thickTop="1">
      <c r="A43" s="178" t="s">
        <v>56</v>
      </c>
    </row>
    <row r="44" ht="13.5" customHeight="1">
      <c r="A44" s="178" t="s">
        <v>55</v>
      </c>
    </row>
  </sheetData>
  <sheetProtection/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43:Q65536 I43:I65536 I3 I7 Q3 Q7 Q5 I5">
    <cfRule type="cellIs" priority="1" dxfId="69" operator="lessThan" stopIfTrue="1">
      <formula>0</formula>
    </cfRule>
  </conditionalFormatting>
  <conditionalFormatting sqref="I8:I42 Q8:Q42">
    <cfRule type="cellIs" priority="2" dxfId="69" operator="lessThan">
      <formula>0</formula>
    </cfRule>
    <cfRule type="cellIs" priority="3" dxfId="71" operator="greaterThanOrEqual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79"/>
  <sheetViews>
    <sheetView showGridLines="0" zoomScale="80" zoomScaleNormal="80" zoomScalePageLayoutView="0" workbookViewId="0" topLeftCell="A1">
      <selection activeCell="T77" sqref="T77:W77"/>
    </sheetView>
  </sheetViews>
  <sheetFormatPr defaultColWidth="8.00390625" defaultRowHeight="15"/>
  <cols>
    <col min="1" max="1" width="20.28125" style="185" customWidth="1"/>
    <col min="2" max="2" width="9.00390625" style="185" customWidth="1"/>
    <col min="3" max="3" width="9.7109375" style="185" bestFit="1" customWidth="1"/>
    <col min="4" max="4" width="8.00390625" style="185" bestFit="1" customWidth="1"/>
    <col min="5" max="5" width="9.7109375" style="185" bestFit="1" customWidth="1"/>
    <col min="6" max="6" width="9.421875" style="185" customWidth="1"/>
    <col min="7" max="7" width="9.421875" style="185" bestFit="1" customWidth="1"/>
    <col min="8" max="8" width="9.28125" style="185" bestFit="1" customWidth="1"/>
    <col min="9" max="9" width="9.7109375" style="185" bestFit="1" customWidth="1"/>
    <col min="10" max="10" width="8.57421875" style="185" customWidth="1"/>
    <col min="11" max="11" width="9.7109375" style="185" bestFit="1" customWidth="1"/>
    <col min="12" max="12" width="9.28125" style="185" bestFit="1" customWidth="1"/>
    <col min="13" max="13" width="10.28125" style="185" bestFit="1" customWidth="1"/>
    <col min="14" max="15" width="11.140625" style="185" bestFit="1" customWidth="1"/>
    <col min="16" max="16" width="8.57421875" style="185" customWidth="1"/>
    <col min="17" max="17" width="10.28125" style="185" customWidth="1"/>
    <col min="18" max="18" width="11.140625" style="185" bestFit="1" customWidth="1"/>
    <col min="19" max="19" width="9.421875" style="185" bestFit="1" customWidth="1"/>
    <col min="20" max="21" width="11.140625" style="185" bestFit="1" customWidth="1"/>
    <col min="22" max="22" width="8.28125" style="185" customWidth="1"/>
    <col min="23" max="23" width="10.28125" style="185" customWidth="1"/>
    <col min="24" max="24" width="11.140625" style="185" bestFit="1" customWidth="1"/>
    <col min="25" max="25" width="9.28125" style="185" bestFit="1" customWidth="1"/>
    <col min="26" max="16384" width="8.00390625" style="185" customWidth="1"/>
  </cols>
  <sheetData>
    <row r="1" spans="24:25" ht="18.75" thickBot="1">
      <c r="X1" s="635" t="s">
        <v>28</v>
      </c>
      <c r="Y1" s="636"/>
    </row>
    <row r="2" ht="5.25" customHeight="1" thickBot="1"/>
    <row r="3" spans="1:25" ht="24.75" customHeight="1" thickTop="1">
      <c r="A3" s="696" t="s">
        <v>66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8"/>
    </row>
    <row r="4" spans="1:25" ht="16.5" customHeight="1" thickBot="1">
      <c r="A4" s="707" t="s">
        <v>46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9"/>
    </row>
    <row r="5" spans="1:25" s="334" customFormat="1" ht="15.75" customHeight="1" thickBot="1" thickTop="1">
      <c r="A5" s="640" t="s">
        <v>65</v>
      </c>
      <c r="B5" s="713" t="s">
        <v>37</v>
      </c>
      <c r="C5" s="714"/>
      <c r="D5" s="714"/>
      <c r="E5" s="714"/>
      <c r="F5" s="714"/>
      <c r="G5" s="714"/>
      <c r="H5" s="714"/>
      <c r="I5" s="714"/>
      <c r="J5" s="715"/>
      <c r="K5" s="715"/>
      <c r="L5" s="715"/>
      <c r="M5" s="716"/>
      <c r="N5" s="713" t="s">
        <v>36</v>
      </c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7"/>
    </row>
    <row r="6" spans="1:25" s="225" customFormat="1" ht="26.25" customHeight="1">
      <c r="A6" s="641"/>
      <c r="B6" s="702" t="s">
        <v>455</v>
      </c>
      <c r="C6" s="703"/>
      <c r="D6" s="703"/>
      <c r="E6" s="703"/>
      <c r="F6" s="703"/>
      <c r="G6" s="699" t="s">
        <v>35</v>
      </c>
      <c r="H6" s="702" t="s">
        <v>456</v>
      </c>
      <c r="I6" s="703"/>
      <c r="J6" s="703"/>
      <c r="K6" s="703"/>
      <c r="L6" s="703"/>
      <c r="M6" s="710" t="s">
        <v>34</v>
      </c>
      <c r="N6" s="702" t="s">
        <v>457</v>
      </c>
      <c r="O6" s="703"/>
      <c r="P6" s="703"/>
      <c r="Q6" s="703"/>
      <c r="R6" s="703"/>
      <c r="S6" s="699" t="s">
        <v>35</v>
      </c>
      <c r="T6" s="702" t="s">
        <v>458</v>
      </c>
      <c r="U6" s="703"/>
      <c r="V6" s="703"/>
      <c r="W6" s="703"/>
      <c r="X6" s="703"/>
      <c r="Y6" s="704" t="s">
        <v>34</v>
      </c>
    </row>
    <row r="7" spans="1:25" s="225" customFormat="1" ht="26.25" customHeight="1">
      <c r="A7" s="642"/>
      <c r="B7" s="691" t="s">
        <v>22</v>
      </c>
      <c r="C7" s="692"/>
      <c r="D7" s="693" t="s">
        <v>21</v>
      </c>
      <c r="E7" s="692"/>
      <c r="F7" s="694" t="s">
        <v>17</v>
      </c>
      <c r="G7" s="700"/>
      <c r="H7" s="691" t="s">
        <v>22</v>
      </c>
      <c r="I7" s="692"/>
      <c r="J7" s="693" t="s">
        <v>21</v>
      </c>
      <c r="K7" s="692"/>
      <c r="L7" s="694" t="s">
        <v>17</v>
      </c>
      <c r="M7" s="711"/>
      <c r="N7" s="691" t="s">
        <v>22</v>
      </c>
      <c r="O7" s="692"/>
      <c r="P7" s="693" t="s">
        <v>21</v>
      </c>
      <c r="Q7" s="692"/>
      <c r="R7" s="694" t="s">
        <v>17</v>
      </c>
      <c r="S7" s="700"/>
      <c r="T7" s="691" t="s">
        <v>22</v>
      </c>
      <c r="U7" s="692"/>
      <c r="V7" s="693" t="s">
        <v>21</v>
      </c>
      <c r="W7" s="692"/>
      <c r="X7" s="694" t="s">
        <v>17</v>
      </c>
      <c r="Y7" s="705"/>
    </row>
    <row r="8" spans="1:25" s="330" customFormat="1" ht="21" customHeight="1" thickBot="1">
      <c r="A8" s="643"/>
      <c r="B8" s="333" t="s">
        <v>19</v>
      </c>
      <c r="C8" s="331" t="s">
        <v>18</v>
      </c>
      <c r="D8" s="332" t="s">
        <v>19</v>
      </c>
      <c r="E8" s="331" t="s">
        <v>18</v>
      </c>
      <c r="F8" s="695"/>
      <c r="G8" s="701"/>
      <c r="H8" s="333" t="s">
        <v>19</v>
      </c>
      <c r="I8" s="331" t="s">
        <v>18</v>
      </c>
      <c r="J8" s="332" t="s">
        <v>19</v>
      </c>
      <c r="K8" s="331" t="s">
        <v>18</v>
      </c>
      <c r="L8" s="695"/>
      <c r="M8" s="712"/>
      <c r="N8" s="333" t="s">
        <v>19</v>
      </c>
      <c r="O8" s="331" t="s">
        <v>18</v>
      </c>
      <c r="P8" s="332" t="s">
        <v>19</v>
      </c>
      <c r="Q8" s="331" t="s">
        <v>18</v>
      </c>
      <c r="R8" s="695"/>
      <c r="S8" s="701"/>
      <c r="T8" s="333" t="s">
        <v>19</v>
      </c>
      <c r="U8" s="331" t="s">
        <v>18</v>
      </c>
      <c r="V8" s="332" t="s">
        <v>19</v>
      </c>
      <c r="W8" s="331" t="s">
        <v>18</v>
      </c>
      <c r="X8" s="695"/>
      <c r="Y8" s="706"/>
    </row>
    <row r="9" spans="1:25" s="322" customFormat="1" ht="18" customHeight="1" thickBot="1" thickTop="1">
      <c r="A9" s="329" t="s">
        <v>24</v>
      </c>
      <c r="B9" s="326">
        <f>B10+B28+B45+B57+B69+B77</f>
        <v>329675</v>
      </c>
      <c r="C9" s="325">
        <f>C10+C28+C45+C57+C69+C77</f>
        <v>310356</v>
      </c>
      <c r="D9" s="324">
        <f>D10+D28+D45+D57+D69+D77</f>
        <v>2785</v>
      </c>
      <c r="E9" s="325">
        <f>E10+E28+E45+E57+E69+E77</f>
        <v>2810</v>
      </c>
      <c r="F9" s="324">
        <f aca="true" t="shared" si="0" ref="F9:F40">SUM(B9:E9)</f>
        <v>645626</v>
      </c>
      <c r="G9" s="327">
        <f aca="true" t="shared" si="1" ref="G9:G40">F9/$F$9</f>
        <v>1</v>
      </c>
      <c r="H9" s="326">
        <f>H10+H28+H45+H57+H69+H77</f>
        <v>310033</v>
      </c>
      <c r="I9" s="325">
        <f>I10+I28+I45+I57+I69+I77</f>
        <v>280914</v>
      </c>
      <c r="J9" s="324">
        <f>J10+J28+J45+J57+J69+J77</f>
        <v>3790</v>
      </c>
      <c r="K9" s="325">
        <f>K10+K28+K45+K57+K69+K77</f>
        <v>4198</v>
      </c>
      <c r="L9" s="324">
        <f aca="true" t="shared" si="2" ref="L9:L40">SUM(H9:K9)</f>
        <v>598935</v>
      </c>
      <c r="M9" s="328">
        <f aca="true" t="shared" si="3" ref="M9:M40">IF(ISERROR(F9/L9-1),"         /0",(F9/L9-1))</f>
        <v>0.07795670648734832</v>
      </c>
      <c r="N9" s="326">
        <f>N10+N28+N45+N57+N69+N77</f>
        <v>2342039</v>
      </c>
      <c r="O9" s="325">
        <f>O10+O28+O45+O57+O69+O77</f>
        <v>2225776</v>
      </c>
      <c r="P9" s="324">
        <f>P10+P28+P45+P57+P69+P77</f>
        <v>21884</v>
      </c>
      <c r="Q9" s="325">
        <f>Q10+Q28+Q45+Q57+Q69+Q77</f>
        <v>20901</v>
      </c>
      <c r="R9" s="324">
        <f aca="true" t="shared" si="4" ref="R9:R40">SUM(N9:Q9)</f>
        <v>4610600</v>
      </c>
      <c r="S9" s="327">
        <f aca="true" t="shared" si="5" ref="S9:S40">R9/$R$9</f>
        <v>1</v>
      </c>
      <c r="T9" s="326">
        <f>T10+T28+T45+T57+T69+T77</f>
        <v>2043473</v>
      </c>
      <c r="U9" s="325">
        <f>U10+U28+U45+U57+U69+U77</f>
        <v>1965170</v>
      </c>
      <c r="V9" s="324">
        <f>V10+V28+V45+V57+V69+V77</f>
        <v>26290</v>
      </c>
      <c r="W9" s="325">
        <f>W10+W28+W45+W57+W69+W77</f>
        <v>27887</v>
      </c>
      <c r="X9" s="324">
        <f aca="true" t="shared" si="6" ref="X9:X40">SUM(T9:W9)</f>
        <v>4062820</v>
      </c>
      <c r="Y9" s="323">
        <f aca="true" t="shared" si="7" ref="Y9:Y40">IF(ISERROR(R9/X9-1),"         /0",(R9/X9-1))</f>
        <v>0.13482753358504684</v>
      </c>
    </row>
    <row r="10" spans="1:25" s="299" customFormat="1" ht="18.75" customHeight="1">
      <c r="A10" s="306" t="s">
        <v>64</v>
      </c>
      <c r="B10" s="303">
        <f>SUM(B11:B27)</f>
        <v>109673</v>
      </c>
      <c r="C10" s="302">
        <f>SUM(C11:C27)</f>
        <v>102415</v>
      </c>
      <c r="D10" s="301">
        <f>SUM(D11:D27)</f>
        <v>37</v>
      </c>
      <c r="E10" s="302">
        <f>SUM(E11:E27)</f>
        <v>27</v>
      </c>
      <c r="F10" s="301">
        <f t="shared" si="0"/>
        <v>212152</v>
      </c>
      <c r="G10" s="304">
        <f t="shared" si="1"/>
        <v>0.32859891020497933</v>
      </c>
      <c r="H10" s="303">
        <f>SUM(H11:H27)</f>
        <v>124332</v>
      </c>
      <c r="I10" s="302">
        <f>SUM(I11:I27)</f>
        <v>110712</v>
      </c>
      <c r="J10" s="301">
        <f>SUM(J11:J27)</f>
        <v>158</v>
      </c>
      <c r="K10" s="302">
        <f>SUM(K11:K27)</f>
        <v>119</v>
      </c>
      <c r="L10" s="301">
        <f t="shared" si="2"/>
        <v>235321</v>
      </c>
      <c r="M10" s="305">
        <f t="shared" si="3"/>
        <v>-0.09845700128760293</v>
      </c>
      <c r="N10" s="303">
        <f>SUM(N11:N27)</f>
        <v>783993</v>
      </c>
      <c r="O10" s="302">
        <f>SUM(O11:O27)</f>
        <v>769712</v>
      </c>
      <c r="P10" s="301">
        <f>SUM(P11:P27)</f>
        <v>1028</v>
      </c>
      <c r="Q10" s="302">
        <f>SUM(Q11:Q27)</f>
        <v>854</v>
      </c>
      <c r="R10" s="301">
        <f t="shared" si="4"/>
        <v>1555587</v>
      </c>
      <c r="S10" s="304">
        <f t="shared" si="5"/>
        <v>0.3373936147139201</v>
      </c>
      <c r="T10" s="303">
        <f>SUM(T11:T27)</f>
        <v>794788</v>
      </c>
      <c r="U10" s="302">
        <f>SUM(U11:U27)</f>
        <v>792550</v>
      </c>
      <c r="V10" s="301">
        <f>SUM(V11:V27)</f>
        <v>2853</v>
      </c>
      <c r="W10" s="302">
        <f>SUM(W11:W27)</f>
        <v>3062</v>
      </c>
      <c r="X10" s="301">
        <f t="shared" si="6"/>
        <v>1593253</v>
      </c>
      <c r="Y10" s="300">
        <f t="shared" si="7"/>
        <v>-0.023640940892626583</v>
      </c>
    </row>
    <row r="11" spans="1:25" ht="18.75" customHeight="1">
      <c r="A11" s="298" t="s">
        <v>254</v>
      </c>
      <c r="B11" s="296">
        <v>21999</v>
      </c>
      <c r="C11" s="293">
        <v>22658</v>
      </c>
      <c r="D11" s="292">
        <v>2</v>
      </c>
      <c r="E11" s="293">
        <v>0</v>
      </c>
      <c r="F11" s="292">
        <f t="shared" si="0"/>
        <v>44659</v>
      </c>
      <c r="G11" s="295">
        <f t="shared" si="1"/>
        <v>0.06917162567802412</v>
      </c>
      <c r="H11" s="296">
        <v>19376</v>
      </c>
      <c r="I11" s="293">
        <v>19594</v>
      </c>
      <c r="J11" s="292">
        <v>134</v>
      </c>
      <c r="K11" s="293">
        <v>94</v>
      </c>
      <c r="L11" s="292">
        <f t="shared" si="2"/>
        <v>39198</v>
      </c>
      <c r="M11" s="297">
        <f t="shared" si="3"/>
        <v>0.1393183325679881</v>
      </c>
      <c r="N11" s="296">
        <v>155473</v>
      </c>
      <c r="O11" s="293">
        <v>159627</v>
      </c>
      <c r="P11" s="292">
        <v>377</v>
      </c>
      <c r="Q11" s="293">
        <v>415</v>
      </c>
      <c r="R11" s="292">
        <f t="shared" si="4"/>
        <v>315892</v>
      </c>
      <c r="S11" s="295">
        <f t="shared" si="5"/>
        <v>0.06851429315056609</v>
      </c>
      <c r="T11" s="296">
        <v>132121</v>
      </c>
      <c r="U11" s="293">
        <v>142280</v>
      </c>
      <c r="V11" s="292">
        <v>963</v>
      </c>
      <c r="W11" s="293">
        <v>997</v>
      </c>
      <c r="X11" s="292">
        <f t="shared" si="6"/>
        <v>276361</v>
      </c>
      <c r="Y11" s="291">
        <f t="shared" si="7"/>
        <v>0.14304116716902882</v>
      </c>
    </row>
    <row r="12" spans="1:25" ht="18.75" customHeight="1">
      <c r="A12" s="298" t="s">
        <v>255</v>
      </c>
      <c r="B12" s="296">
        <v>10392</v>
      </c>
      <c r="C12" s="293">
        <v>9957</v>
      </c>
      <c r="D12" s="292">
        <v>0</v>
      </c>
      <c r="E12" s="293">
        <v>0</v>
      </c>
      <c r="F12" s="292">
        <f t="shared" si="0"/>
        <v>20349</v>
      </c>
      <c r="G12" s="295">
        <f t="shared" si="1"/>
        <v>0.031518247406393175</v>
      </c>
      <c r="H12" s="296">
        <v>10483</v>
      </c>
      <c r="I12" s="293">
        <v>10933</v>
      </c>
      <c r="J12" s="292">
        <v>6</v>
      </c>
      <c r="K12" s="293">
        <v>2</v>
      </c>
      <c r="L12" s="292">
        <f t="shared" si="2"/>
        <v>21424</v>
      </c>
      <c r="M12" s="297">
        <f t="shared" si="3"/>
        <v>-0.05017737117251675</v>
      </c>
      <c r="N12" s="296">
        <v>76081</v>
      </c>
      <c r="O12" s="293">
        <v>75706</v>
      </c>
      <c r="P12" s="292"/>
      <c r="Q12" s="293">
        <v>1</v>
      </c>
      <c r="R12" s="292">
        <f t="shared" si="4"/>
        <v>151788</v>
      </c>
      <c r="S12" s="295">
        <f t="shared" si="5"/>
        <v>0.03292152865136858</v>
      </c>
      <c r="T12" s="296">
        <v>81657</v>
      </c>
      <c r="U12" s="293">
        <v>82339</v>
      </c>
      <c r="V12" s="292">
        <v>6</v>
      </c>
      <c r="W12" s="293">
        <v>5</v>
      </c>
      <c r="X12" s="292">
        <f t="shared" si="6"/>
        <v>164007</v>
      </c>
      <c r="Y12" s="291">
        <f t="shared" si="7"/>
        <v>-0.07450291755839689</v>
      </c>
    </row>
    <row r="13" spans="1:25" ht="18.75" customHeight="1">
      <c r="A13" s="298" t="s">
        <v>257</v>
      </c>
      <c r="B13" s="296">
        <v>8400</v>
      </c>
      <c r="C13" s="293">
        <v>7621</v>
      </c>
      <c r="D13" s="292">
        <v>0</v>
      </c>
      <c r="E13" s="293">
        <v>0</v>
      </c>
      <c r="F13" s="292">
        <f t="shared" si="0"/>
        <v>16021</v>
      </c>
      <c r="G13" s="295">
        <f t="shared" si="1"/>
        <v>0.024814675988885208</v>
      </c>
      <c r="H13" s="296">
        <v>9135</v>
      </c>
      <c r="I13" s="293">
        <v>8389</v>
      </c>
      <c r="J13" s="292"/>
      <c r="K13" s="293"/>
      <c r="L13" s="292">
        <f t="shared" si="2"/>
        <v>17524</v>
      </c>
      <c r="M13" s="297">
        <f t="shared" si="3"/>
        <v>-0.08576808947728831</v>
      </c>
      <c r="N13" s="296">
        <v>57115</v>
      </c>
      <c r="O13" s="293">
        <v>54940</v>
      </c>
      <c r="P13" s="292">
        <v>119</v>
      </c>
      <c r="Q13" s="293">
        <v>129</v>
      </c>
      <c r="R13" s="292">
        <f t="shared" si="4"/>
        <v>112303</v>
      </c>
      <c r="S13" s="295">
        <f t="shared" si="5"/>
        <v>0.024357567344814125</v>
      </c>
      <c r="T13" s="296">
        <v>53970</v>
      </c>
      <c r="U13" s="293">
        <v>53172</v>
      </c>
      <c r="V13" s="292"/>
      <c r="W13" s="293">
        <v>24</v>
      </c>
      <c r="X13" s="292">
        <f t="shared" si="6"/>
        <v>107166</v>
      </c>
      <c r="Y13" s="291">
        <f t="shared" si="7"/>
        <v>0.04793497937778768</v>
      </c>
    </row>
    <row r="14" spans="1:25" ht="18.75" customHeight="1">
      <c r="A14" s="298" t="s">
        <v>256</v>
      </c>
      <c r="B14" s="296">
        <v>8529</v>
      </c>
      <c r="C14" s="293">
        <v>6897</v>
      </c>
      <c r="D14" s="292">
        <v>0</v>
      </c>
      <c r="E14" s="293">
        <v>0</v>
      </c>
      <c r="F14" s="292">
        <f t="shared" si="0"/>
        <v>15426</v>
      </c>
      <c r="G14" s="295">
        <f t="shared" si="1"/>
        <v>0.02389308980741172</v>
      </c>
      <c r="H14" s="296">
        <v>12098</v>
      </c>
      <c r="I14" s="293">
        <v>8899</v>
      </c>
      <c r="J14" s="292">
        <v>2</v>
      </c>
      <c r="K14" s="293">
        <v>1</v>
      </c>
      <c r="L14" s="292">
        <f t="shared" si="2"/>
        <v>21000</v>
      </c>
      <c r="M14" s="297">
        <f t="shared" si="3"/>
        <v>-0.26542857142857146</v>
      </c>
      <c r="N14" s="296">
        <v>65664</v>
      </c>
      <c r="O14" s="293">
        <v>65933</v>
      </c>
      <c r="P14" s="292">
        <v>102</v>
      </c>
      <c r="Q14" s="293">
        <v>53</v>
      </c>
      <c r="R14" s="292">
        <f t="shared" si="4"/>
        <v>131752</v>
      </c>
      <c r="S14" s="295">
        <f t="shared" si="5"/>
        <v>0.028575890339652105</v>
      </c>
      <c r="T14" s="296">
        <v>74824</v>
      </c>
      <c r="U14" s="293">
        <v>77390</v>
      </c>
      <c r="V14" s="292">
        <v>232</v>
      </c>
      <c r="W14" s="293">
        <v>191</v>
      </c>
      <c r="X14" s="292">
        <f t="shared" si="6"/>
        <v>152637</v>
      </c>
      <c r="Y14" s="291">
        <f t="shared" si="7"/>
        <v>-0.13682789887117808</v>
      </c>
    </row>
    <row r="15" spans="1:25" ht="18.75" customHeight="1">
      <c r="A15" s="298" t="s">
        <v>258</v>
      </c>
      <c r="B15" s="296">
        <v>6880</v>
      </c>
      <c r="C15" s="293">
        <v>7544</v>
      </c>
      <c r="D15" s="292">
        <v>0</v>
      </c>
      <c r="E15" s="293">
        <v>0</v>
      </c>
      <c r="F15" s="292">
        <f t="shared" si="0"/>
        <v>14424</v>
      </c>
      <c r="G15" s="295">
        <f t="shared" si="1"/>
        <v>0.0223411077001236</v>
      </c>
      <c r="H15" s="296">
        <v>9412</v>
      </c>
      <c r="I15" s="293">
        <v>7963</v>
      </c>
      <c r="J15" s="292">
        <v>1</v>
      </c>
      <c r="K15" s="293"/>
      <c r="L15" s="292">
        <f t="shared" si="2"/>
        <v>17376</v>
      </c>
      <c r="M15" s="297">
        <f t="shared" si="3"/>
        <v>-0.16988950276243098</v>
      </c>
      <c r="N15" s="296">
        <v>48335</v>
      </c>
      <c r="O15" s="293">
        <v>51748</v>
      </c>
      <c r="P15" s="292">
        <v>54</v>
      </c>
      <c r="Q15" s="293">
        <v>53</v>
      </c>
      <c r="R15" s="292">
        <f t="shared" si="4"/>
        <v>100190</v>
      </c>
      <c r="S15" s="295">
        <f t="shared" si="5"/>
        <v>0.02173036047369106</v>
      </c>
      <c r="T15" s="296">
        <v>49536</v>
      </c>
      <c r="U15" s="293">
        <v>49586</v>
      </c>
      <c r="V15" s="292">
        <v>238</v>
      </c>
      <c r="W15" s="293">
        <v>251</v>
      </c>
      <c r="X15" s="292">
        <f t="shared" si="6"/>
        <v>99611</v>
      </c>
      <c r="Y15" s="291">
        <f t="shared" si="7"/>
        <v>0.005812611057011807</v>
      </c>
    </row>
    <row r="16" spans="1:25" ht="18.75" customHeight="1">
      <c r="A16" s="298" t="s">
        <v>259</v>
      </c>
      <c r="B16" s="296">
        <v>7216</v>
      </c>
      <c r="C16" s="293">
        <v>7037</v>
      </c>
      <c r="D16" s="292">
        <v>0</v>
      </c>
      <c r="E16" s="293">
        <v>0</v>
      </c>
      <c r="F16" s="292">
        <f t="shared" si="0"/>
        <v>14253</v>
      </c>
      <c r="G16" s="295">
        <f t="shared" si="1"/>
        <v>0.022076248478221136</v>
      </c>
      <c r="H16" s="296">
        <v>6700</v>
      </c>
      <c r="I16" s="293">
        <v>6461</v>
      </c>
      <c r="J16" s="292"/>
      <c r="K16" s="293"/>
      <c r="L16" s="292">
        <f t="shared" si="2"/>
        <v>13161</v>
      </c>
      <c r="M16" s="297">
        <f t="shared" si="3"/>
        <v>0.08297241850923176</v>
      </c>
      <c r="N16" s="296">
        <v>50324</v>
      </c>
      <c r="O16" s="293">
        <v>53065</v>
      </c>
      <c r="P16" s="292"/>
      <c r="Q16" s="293"/>
      <c r="R16" s="292">
        <f t="shared" si="4"/>
        <v>103389</v>
      </c>
      <c r="S16" s="295">
        <f t="shared" si="5"/>
        <v>0.02242419641695224</v>
      </c>
      <c r="T16" s="296">
        <v>44699</v>
      </c>
      <c r="U16" s="293">
        <v>48426</v>
      </c>
      <c r="V16" s="292"/>
      <c r="W16" s="293"/>
      <c r="X16" s="292">
        <f t="shared" si="6"/>
        <v>93125</v>
      </c>
      <c r="Y16" s="291">
        <f t="shared" si="7"/>
        <v>0.11021744966442948</v>
      </c>
    </row>
    <row r="17" spans="1:25" ht="18.75" customHeight="1">
      <c r="A17" s="298" t="s">
        <v>261</v>
      </c>
      <c r="B17" s="296">
        <v>5575</v>
      </c>
      <c r="C17" s="293">
        <v>5336</v>
      </c>
      <c r="D17" s="292">
        <v>0</v>
      </c>
      <c r="E17" s="293">
        <v>0</v>
      </c>
      <c r="F17" s="292">
        <f t="shared" si="0"/>
        <v>10911</v>
      </c>
      <c r="G17" s="295">
        <f t="shared" si="1"/>
        <v>0.016899877018583514</v>
      </c>
      <c r="H17" s="296">
        <v>4254</v>
      </c>
      <c r="I17" s="293">
        <v>4083</v>
      </c>
      <c r="J17" s="292"/>
      <c r="K17" s="293"/>
      <c r="L17" s="292">
        <f t="shared" si="2"/>
        <v>8337</v>
      </c>
      <c r="M17" s="297">
        <f t="shared" si="3"/>
        <v>0.308744152572868</v>
      </c>
      <c r="N17" s="296">
        <v>31804</v>
      </c>
      <c r="O17" s="293">
        <v>31417</v>
      </c>
      <c r="P17" s="292"/>
      <c r="Q17" s="293"/>
      <c r="R17" s="292">
        <f t="shared" si="4"/>
        <v>63221</v>
      </c>
      <c r="S17" s="295">
        <f t="shared" si="5"/>
        <v>0.01371209820847612</v>
      </c>
      <c r="T17" s="296">
        <v>30556</v>
      </c>
      <c r="U17" s="293">
        <v>29102</v>
      </c>
      <c r="V17" s="292"/>
      <c r="W17" s="293"/>
      <c r="X17" s="292">
        <f t="shared" si="6"/>
        <v>59658</v>
      </c>
      <c r="Y17" s="291">
        <f t="shared" si="7"/>
        <v>0.05972375875825531</v>
      </c>
    </row>
    <row r="18" spans="1:25" ht="18.75" customHeight="1">
      <c r="A18" s="298" t="s">
        <v>260</v>
      </c>
      <c r="B18" s="296">
        <v>3679</v>
      </c>
      <c r="C18" s="293">
        <v>3444</v>
      </c>
      <c r="D18" s="292">
        <v>0</v>
      </c>
      <c r="E18" s="293">
        <v>0</v>
      </c>
      <c r="F18" s="292">
        <f t="shared" si="0"/>
        <v>7123</v>
      </c>
      <c r="G18" s="295">
        <f t="shared" si="1"/>
        <v>0.01103270314392543</v>
      </c>
      <c r="H18" s="296">
        <v>3702</v>
      </c>
      <c r="I18" s="293">
        <v>3360</v>
      </c>
      <c r="J18" s="292"/>
      <c r="K18" s="293">
        <v>2</v>
      </c>
      <c r="L18" s="292">
        <f t="shared" si="2"/>
        <v>7064</v>
      </c>
      <c r="M18" s="297">
        <f t="shared" si="3"/>
        <v>0.008352208380520976</v>
      </c>
      <c r="N18" s="296">
        <v>28829</v>
      </c>
      <c r="O18" s="293">
        <v>28405</v>
      </c>
      <c r="P18" s="292">
        <v>13</v>
      </c>
      <c r="Q18" s="293">
        <v>10</v>
      </c>
      <c r="R18" s="292">
        <f t="shared" si="4"/>
        <v>57257</v>
      </c>
      <c r="S18" s="295">
        <f t="shared" si="5"/>
        <v>0.012418557237669717</v>
      </c>
      <c r="T18" s="296">
        <v>26024</v>
      </c>
      <c r="U18" s="293">
        <v>24901</v>
      </c>
      <c r="V18" s="292">
        <v>88</v>
      </c>
      <c r="W18" s="293">
        <v>165</v>
      </c>
      <c r="X18" s="292">
        <f t="shared" si="6"/>
        <v>51178</v>
      </c>
      <c r="Y18" s="291">
        <f t="shared" si="7"/>
        <v>0.1187815076790808</v>
      </c>
    </row>
    <row r="19" spans="1:25" ht="18.75" customHeight="1">
      <c r="A19" s="298" t="s">
        <v>265</v>
      </c>
      <c r="B19" s="296">
        <v>2269</v>
      </c>
      <c r="C19" s="293">
        <v>4759</v>
      </c>
      <c r="D19" s="292">
        <v>0</v>
      </c>
      <c r="E19" s="293">
        <v>0</v>
      </c>
      <c r="F19" s="292">
        <f t="shared" si="0"/>
        <v>7028</v>
      </c>
      <c r="G19" s="295">
        <f t="shared" si="1"/>
        <v>0.010885559131757394</v>
      </c>
      <c r="H19" s="296">
        <v>2166</v>
      </c>
      <c r="I19" s="293">
        <v>4477</v>
      </c>
      <c r="J19" s="292"/>
      <c r="K19" s="293"/>
      <c r="L19" s="292">
        <f t="shared" si="2"/>
        <v>6643</v>
      </c>
      <c r="M19" s="297">
        <f t="shared" si="3"/>
        <v>0.057955742887249695</v>
      </c>
      <c r="N19" s="296">
        <v>11914</v>
      </c>
      <c r="O19" s="293">
        <v>31350</v>
      </c>
      <c r="P19" s="292"/>
      <c r="Q19" s="293"/>
      <c r="R19" s="292">
        <f t="shared" si="4"/>
        <v>43264</v>
      </c>
      <c r="S19" s="295">
        <f t="shared" si="5"/>
        <v>0.009383594326118076</v>
      </c>
      <c r="T19" s="296">
        <v>15451</v>
      </c>
      <c r="U19" s="293">
        <v>33976</v>
      </c>
      <c r="V19" s="292"/>
      <c r="W19" s="293"/>
      <c r="X19" s="292">
        <f t="shared" si="6"/>
        <v>49427</v>
      </c>
      <c r="Y19" s="291">
        <f t="shared" si="7"/>
        <v>-0.1246889351973618</v>
      </c>
    </row>
    <row r="20" spans="1:25" ht="18.75" customHeight="1">
      <c r="A20" s="298" t="s">
        <v>264</v>
      </c>
      <c r="B20" s="296">
        <v>3844</v>
      </c>
      <c r="C20" s="293">
        <v>2746</v>
      </c>
      <c r="D20" s="292">
        <v>0</v>
      </c>
      <c r="E20" s="293">
        <v>0</v>
      </c>
      <c r="F20" s="292">
        <f t="shared" si="0"/>
        <v>6590</v>
      </c>
      <c r="G20" s="295">
        <f t="shared" si="1"/>
        <v>0.010207147791445822</v>
      </c>
      <c r="H20" s="296">
        <v>3982</v>
      </c>
      <c r="I20" s="293">
        <v>2971</v>
      </c>
      <c r="J20" s="292"/>
      <c r="K20" s="293"/>
      <c r="L20" s="292">
        <f t="shared" si="2"/>
        <v>6953</v>
      </c>
      <c r="M20" s="297">
        <f t="shared" si="3"/>
        <v>-0.05220768013806987</v>
      </c>
      <c r="N20" s="296">
        <v>26021</v>
      </c>
      <c r="O20" s="293">
        <v>19889</v>
      </c>
      <c r="P20" s="292"/>
      <c r="Q20" s="293"/>
      <c r="R20" s="292">
        <f t="shared" si="4"/>
        <v>45910</v>
      </c>
      <c r="S20" s="295">
        <f t="shared" si="5"/>
        <v>0.009957489263870212</v>
      </c>
      <c r="T20" s="296">
        <v>24649</v>
      </c>
      <c r="U20" s="293">
        <v>19571</v>
      </c>
      <c r="V20" s="292"/>
      <c r="W20" s="293"/>
      <c r="X20" s="292">
        <f t="shared" si="6"/>
        <v>44220</v>
      </c>
      <c r="Y20" s="291">
        <f t="shared" si="7"/>
        <v>0.03821800090456806</v>
      </c>
    </row>
    <row r="21" spans="1:25" ht="18.75" customHeight="1">
      <c r="A21" s="298" t="s">
        <v>263</v>
      </c>
      <c r="B21" s="296">
        <v>2708</v>
      </c>
      <c r="C21" s="293">
        <v>3535</v>
      </c>
      <c r="D21" s="292">
        <v>0</v>
      </c>
      <c r="E21" s="293">
        <v>0</v>
      </c>
      <c r="F21" s="292">
        <f t="shared" si="0"/>
        <v>6243</v>
      </c>
      <c r="G21" s="295">
        <f t="shared" si="1"/>
        <v>0.00966968492594784</v>
      </c>
      <c r="H21" s="296">
        <v>2709</v>
      </c>
      <c r="I21" s="293">
        <v>3290</v>
      </c>
      <c r="J21" s="292"/>
      <c r="K21" s="293"/>
      <c r="L21" s="292">
        <f t="shared" si="2"/>
        <v>5999</v>
      </c>
      <c r="M21" s="297">
        <f t="shared" si="3"/>
        <v>0.040673445574262335</v>
      </c>
      <c r="N21" s="296">
        <v>20457</v>
      </c>
      <c r="O21" s="293">
        <v>25326</v>
      </c>
      <c r="P21" s="292"/>
      <c r="Q21" s="293"/>
      <c r="R21" s="292">
        <f t="shared" si="4"/>
        <v>45783</v>
      </c>
      <c r="S21" s="295">
        <f t="shared" si="5"/>
        <v>0.009929944041990197</v>
      </c>
      <c r="T21" s="296">
        <v>18327</v>
      </c>
      <c r="U21" s="293">
        <v>23733</v>
      </c>
      <c r="V21" s="292"/>
      <c r="W21" s="293"/>
      <c r="X21" s="292">
        <f t="shared" si="6"/>
        <v>42060</v>
      </c>
      <c r="Y21" s="291">
        <f t="shared" si="7"/>
        <v>0.08851640513552073</v>
      </c>
    </row>
    <row r="22" spans="1:25" ht="18.75" customHeight="1">
      <c r="A22" s="298" t="s">
        <v>262</v>
      </c>
      <c r="B22" s="296">
        <v>3353</v>
      </c>
      <c r="C22" s="293">
        <v>2423</v>
      </c>
      <c r="D22" s="292">
        <v>4</v>
      </c>
      <c r="E22" s="293">
        <v>0</v>
      </c>
      <c r="F22" s="292">
        <f t="shared" si="0"/>
        <v>5780</v>
      </c>
      <c r="G22" s="295">
        <f t="shared" si="1"/>
        <v>0.008952551477170993</v>
      </c>
      <c r="H22" s="296">
        <v>5697</v>
      </c>
      <c r="I22" s="293">
        <v>3918</v>
      </c>
      <c r="J22" s="292"/>
      <c r="K22" s="293"/>
      <c r="L22" s="292">
        <f t="shared" si="2"/>
        <v>9615</v>
      </c>
      <c r="M22" s="297">
        <f t="shared" si="3"/>
        <v>-0.39885595423816955</v>
      </c>
      <c r="N22" s="296">
        <v>28273</v>
      </c>
      <c r="O22" s="293">
        <v>26398</v>
      </c>
      <c r="P22" s="292">
        <v>19</v>
      </c>
      <c r="Q22" s="293">
        <v>7</v>
      </c>
      <c r="R22" s="292">
        <f t="shared" si="4"/>
        <v>54697</v>
      </c>
      <c r="S22" s="295">
        <f t="shared" si="5"/>
        <v>0.01186331496985208</v>
      </c>
      <c r="T22" s="296">
        <v>31279</v>
      </c>
      <c r="U22" s="293">
        <v>30260</v>
      </c>
      <c r="V22" s="292">
        <v>1</v>
      </c>
      <c r="W22" s="293">
        <v>7</v>
      </c>
      <c r="X22" s="292">
        <f t="shared" si="6"/>
        <v>61547</v>
      </c>
      <c r="Y22" s="291">
        <f t="shared" si="7"/>
        <v>-0.11129705753326724</v>
      </c>
    </row>
    <row r="23" spans="1:25" ht="18.75" customHeight="1">
      <c r="A23" s="298" t="s">
        <v>266</v>
      </c>
      <c r="B23" s="296">
        <v>2837</v>
      </c>
      <c r="C23" s="293">
        <v>2343</v>
      </c>
      <c r="D23" s="292">
        <v>2</v>
      </c>
      <c r="E23" s="293">
        <v>0</v>
      </c>
      <c r="F23" s="292">
        <f t="shared" si="0"/>
        <v>5182</v>
      </c>
      <c r="G23" s="295">
        <f t="shared" si="1"/>
        <v>0.008026318642681676</v>
      </c>
      <c r="H23" s="296">
        <v>3830</v>
      </c>
      <c r="I23" s="293">
        <v>2421</v>
      </c>
      <c r="J23" s="292"/>
      <c r="K23" s="293"/>
      <c r="L23" s="292">
        <f t="shared" si="2"/>
        <v>6251</v>
      </c>
      <c r="M23" s="297">
        <f t="shared" si="3"/>
        <v>-0.17101263797792354</v>
      </c>
      <c r="N23" s="296">
        <v>18866</v>
      </c>
      <c r="O23" s="293">
        <v>17076</v>
      </c>
      <c r="P23" s="292">
        <v>102</v>
      </c>
      <c r="Q23" s="293">
        <v>64</v>
      </c>
      <c r="R23" s="292">
        <f t="shared" si="4"/>
        <v>36108</v>
      </c>
      <c r="S23" s="295">
        <f t="shared" si="5"/>
        <v>0.007831518674359085</v>
      </c>
      <c r="T23" s="296">
        <v>20218</v>
      </c>
      <c r="U23" s="293">
        <v>17135</v>
      </c>
      <c r="V23" s="292">
        <v>781</v>
      </c>
      <c r="W23" s="293">
        <v>871</v>
      </c>
      <c r="X23" s="292">
        <f t="shared" si="6"/>
        <v>39005</v>
      </c>
      <c r="Y23" s="291">
        <f t="shared" si="7"/>
        <v>-0.07427252916292781</v>
      </c>
    </row>
    <row r="24" spans="1:25" ht="18.75" customHeight="1">
      <c r="A24" s="298" t="s">
        <v>267</v>
      </c>
      <c r="B24" s="296">
        <v>2540</v>
      </c>
      <c r="C24" s="293">
        <v>2127</v>
      </c>
      <c r="D24" s="292">
        <v>0</v>
      </c>
      <c r="E24" s="293">
        <v>0</v>
      </c>
      <c r="F24" s="292">
        <f t="shared" si="0"/>
        <v>4667</v>
      </c>
      <c r="G24" s="295">
        <f t="shared" si="1"/>
        <v>0.0072286432082970635</v>
      </c>
      <c r="H24" s="296">
        <v>3636</v>
      </c>
      <c r="I24" s="293">
        <v>3068</v>
      </c>
      <c r="J24" s="292"/>
      <c r="K24" s="293"/>
      <c r="L24" s="292">
        <f t="shared" si="2"/>
        <v>6704</v>
      </c>
      <c r="M24" s="297">
        <f t="shared" si="3"/>
        <v>-0.30384844868735084</v>
      </c>
      <c r="N24" s="296">
        <v>18064</v>
      </c>
      <c r="O24" s="293">
        <v>16467</v>
      </c>
      <c r="P24" s="292">
        <v>5</v>
      </c>
      <c r="Q24" s="293"/>
      <c r="R24" s="292">
        <f t="shared" si="4"/>
        <v>34536</v>
      </c>
      <c r="S24" s="295">
        <f t="shared" si="5"/>
        <v>0.007490565219277318</v>
      </c>
      <c r="T24" s="296">
        <v>22175</v>
      </c>
      <c r="U24" s="293">
        <v>22891</v>
      </c>
      <c r="V24" s="292"/>
      <c r="W24" s="293"/>
      <c r="X24" s="292">
        <f t="shared" si="6"/>
        <v>45066</v>
      </c>
      <c r="Y24" s="291">
        <f t="shared" si="7"/>
        <v>-0.23365730262281992</v>
      </c>
    </row>
    <row r="25" spans="1:25" ht="18.75" customHeight="1">
      <c r="A25" s="298" t="s">
        <v>268</v>
      </c>
      <c r="B25" s="296">
        <v>1355</v>
      </c>
      <c r="C25" s="293">
        <v>1086</v>
      </c>
      <c r="D25" s="292">
        <v>0</v>
      </c>
      <c r="E25" s="293">
        <v>0</v>
      </c>
      <c r="F25" s="292">
        <f t="shared" si="0"/>
        <v>2441</v>
      </c>
      <c r="G25" s="295">
        <f t="shared" si="1"/>
        <v>0.0037808266705492036</v>
      </c>
      <c r="H25" s="296">
        <v>1191</v>
      </c>
      <c r="I25" s="293">
        <v>1032</v>
      </c>
      <c r="J25" s="292"/>
      <c r="K25" s="293"/>
      <c r="L25" s="292">
        <f t="shared" si="2"/>
        <v>2223</v>
      </c>
      <c r="M25" s="297">
        <f t="shared" si="3"/>
        <v>0.09806567701304547</v>
      </c>
      <c r="N25" s="296">
        <v>10549</v>
      </c>
      <c r="O25" s="293">
        <v>9698</v>
      </c>
      <c r="P25" s="292"/>
      <c r="Q25" s="293"/>
      <c r="R25" s="292">
        <f t="shared" si="4"/>
        <v>20247</v>
      </c>
      <c r="S25" s="295">
        <f t="shared" si="5"/>
        <v>0.004391402420509261</v>
      </c>
      <c r="T25" s="296">
        <v>8311</v>
      </c>
      <c r="U25" s="293">
        <v>8494</v>
      </c>
      <c r="V25" s="292"/>
      <c r="W25" s="293"/>
      <c r="X25" s="292">
        <f t="shared" si="6"/>
        <v>16805</v>
      </c>
      <c r="Y25" s="291">
        <f t="shared" si="7"/>
        <v>0.20481999404939</v>
      </c>
    </row>
    <row r="26" spans="1:25" ht="18.75" customHeight="1">
      <c r="A26" s="298" t="s">
        <v>269</v>
      </c>
      <c r="B26" s="296">
        <v>658</v>
      </c>
      <c r="C26" s="293">
        <v>157</v>
      </c>
      <c r="D26" s="292">
        <v>0</v>
      </c>
      <c r="E26" s="293">
        <v>0</v>
      </c>
      <c r="F26" s="292">
        <f t="shared" si="0"/>
        <v>815</v>
      </c>
      <c r="G26" s="295">
        <f t="shared" si="1"/>
        <v>0.0012623407359678824</v>
      </c>
      <c r="H26" s="296">
        <v>2672</v>
      </c>
      <c r="I26" s="293">
        <v>2516</v>
      </c>
      <c r="J26" s="292"/>
      <c r="K26" s="293"/>
      <c r="L26" s="292">
        <f t="shared" si="2"/>
        <v>5188</v>
      </c>
      <c r="M26" s="297">
        <f t="shared" si="3"/>
        <v>-0.8429067077872012</v>
      </c>
      <c r="N26" s="296">
        <v>7499</v>
      </c>
      <c r="O26" s="293">
        <v>3098</v>
      </c>
      <c r="P26" s="292"/>
      <c r="Q26" s="293"/>
      <c r="R26" s="292">
        <f t="shared" si="4"/>
        <v>10597</v>
      </c>
      <c r="S26" s="295">
        <f t="shared" si="5"/>
        <v>0.002298399340649807</v>
      </c>
      <c r="T26" s="296">
        <v>18383</v>
      </c>
      <c r="U26" s="293">
        <v>16019</v>
      </c>
      <c r="V26" s="292">
        <v>0</v>
      </c>
      <c r="W26" s="293"/>
      <c r="X26" s="292">
        <f t="shared" si="6"/>
        <v>34402</v>
      </c>
      <c r="Y26" s="291">
        <f t="shared" si="7"/>
        <v>-0.6919655833963141</v>
      </c>
    </row>
    <row r="27" spans="1:25" ht="18.75" customHeight="1" thickBot="1">
      <c r="A27" s="321" t="s">
        <v>253</v>
      </c>
      <c r="B27" s="318">
        <v>17439</v>
      </c>
      <c r="C27" s="317">
        <v>12745</v>
      </c>
      <c r="D27" s="316">
        <v>29</v>
      </c>
      <c r="E27" s="317">
        <v>27</v>
      </c>
      <c r="F27" s="316">
        <f t="shared" si="0"/>
        <v>30240</v>
      </c>
      <c r="G27" s="319">
        <f t="shared" si="1"/>
        <v>0.04683826239959357</v>
      </c>
      <c r="H27" s="318">
        <v>23289</v>
      </c>
      <c r="I27" s="317">
        <v>17337</v>
      </c>
      <c r="J27" s="316">
        <v>15</v>
      </c>
      <c r="K27" s="317">
        <v>20</v>
      </c>
      <c r="L27" s="316">
        <f t="shared" si="2"/>
        <v>40661</v>
      </c>
      <c r="M27" s="320">
        <f t="shared" si="3"/>
        <v>-0.2562898108752859</v>
      </c>
      <c r="N27" s="318">
        <v>128725</v>
      </c>
      <c r="O27" s="317">
        <v>99569</v>
      </c>
      <c r="P27" s="316">
        <v>237</v>
      </c>
      <c r="Q27" s="317">
        <v>122</v>
      </c>
      <c r="R27" s="316">
        <f t="shared" si="4"/>
        <v>228653</v>
      </c>
      <c r="S27" s="319">
        <f t="shared" si="5"/>
        <v>0.04959289463410402</v>
      </c>
      <c r="T27" s="318">
        <v>142608</v>
      </c>
      <c r="U27" s="317">
        <v>113275</v>
      </c>
      <c r="V27" s="316">
        <v>544</v>
      </c>
      <c r="W27" s="317">
        <v>551</v>
      </c>
      <c r="X27" s="316">
        <f t="shared" si="6"/>
        <v>256978</v>
      </c>
      <c r="Y27" s="315">
        <f t="shared" si="7"/>
        <v>-0.11022344325195155</v>
      </c>
    </row>
    <row r="28" spans="1:25" s="299" customFormat="1" ht="18.75" customHeight="1">
      <c r="A28" s="306" t="s">
        <v>63</v>
      </c>
      <c r="B28" s="303">
        <f>SUM(B29:B44)</f>
        <v>88294</v>
      </c>
      <c r="C28" s="302">
        <f>SUM(C29:C44)</f>
        <v>87961</v>
      </c>
      <c r="D28" s="301">
        <f>SUM(D29:D44)</f>
        <v>1906</v>
      </c>
      <c r="E28" s="302">
        <f>SUM(E29:E44)</f>
        <v>1829</v>
      </c>
      <c r="F28" s="301">
        <f t="shared" si="0"/>
        <v>179990</v>
      </c>
      <c r="G28" s="304">
        <f t="shared" si="1"/>
        <v>0.2787836921065756</v>
      </c>
      <c r="H28" s="303">
        <f>SUM(H29:H44)</f>
        <v>76960</v>
      </c>
      <c r="I28" s="302">
        <f>SUM(I29:I44)</f>
        <v>75974</v>
      </c>
      <c r="J28" s="301">
        <f>SUM(J29:J44)</f>
        <v>2023</v>
      </c>
      <c r="K28" s="302">
        <f>SUM(K29:K44)</f>
        <v>2328</v>
      </c>
      <c r="L28" s="301">
        <f t="shared" si="2"/>
        <v>157285</v>
      </c>
      <c r="M28" s="305">
        <f t="shared" si="3"/>
        <v>0.14435578726515552</v>
      </c>
      <c r="N28" s="303">
        <f>SUM(N29:N44)</f>
        <v>634315</v>
      </c>
      <c r="O28" s="302">
        <f>SUM(O29:O44)</f>
        <v>627917</v>
      </c>
      <c r="P28" s="301">
        <f>SUM(P29:P44)</f>
        <v>7389</v>
      </c>
      <c r="Q28" s="302">
        <f>SUM(Q29:Q44)</f>
        <v>6968</v>
      </c>
      <c r="R28" s="301">
        <f t="shared" si="4"/>
        <v>1276589</v>
      </c>
      <c r="S28" s="304">
        <f t="shared" si="5"/>
        <v>0.276881316965254</v>
      </c>
      <c r="T28" s="303">
        <f>SUM(T29:T44)</f>
        <v>517314</v>
      </c>
      <c r="U28" s="302">
        <f>SUM(U29:U44)</f>
        <v>511437</v>
      </c>
      <c r="V28" s="301">
        <f>SUM(V29:V44)</f>
        <v>9101</v>
      </c>
      <c r="W28" s="302">
        <f>SUM(W29:W44)</f>
        <v>8987</v>
      </c>
      <c r="X28" s="301">
        <f t="shared" si="6"/>
        <v>1046839</v>
      </c>
      <c r="Y28" s="300">
        <f t="shared" si="7"/>
        <v>0.21947023372266417</v>
      </c>
    </row>
    <row r="29" spans="1:25" ht="18.75" customHeight="1">
      <c r="A29" s="313" t="s">
        <v>271</v>
      </c>
      <c r="B29" s="310">
        <v>15723</v>
      </c>
      <c r="C29" s="308">
        <v>16128</v>
      </c>
      <c r="D29" s="309">
        <v>0</v>
      </c>
      <c r="E29" s="308">
        <v>0</v>
      </c>
      <c r="F29" s="309">
        <f t="shared" si="0"/>
        <v>31851</v>
      </c>
      <c r="G29" s="311">
        <f t="shared" si="1"/>
        <v>0.04933351506909573</v>
      </c>
      <c r="H29" s="310">
        <v>13676</v>
      </c>
      <c r="I29" s="308">
        <v>14794</v>
      </c>
      <c r="J29" s="309"/>
      <c r="K29" s="308"/>
      <c r="L29" s="309">
        <f t="shared" si="2"/>
        <v>28470</v>
      </c>
      <c r="M29" s="312">
        <f t="shared" si="3"/>
        <v>0.11875658587987359</v>
      </c>
      <c r="N29" s="310">
        <v>99621</v>
      </c>
      <c r="O29" s="308">
        <v>98548</v>
      </c>
      <c r="P29" s="309">
        <v>328</v>
      </c>
      <c r="Q29" s="308">
        <v>3</v>
      </c>
      <c r="R29" s="309">
        <f t="shared" si="4"/>
        <v>198500</v>
      </c>
      <c r="S29" s="311">
        <f t="shared" si="5"/>
        <v>0.04305296490695354</v>
      </c>
      <c r="T29" s="314">
        <v>65878</v>
      </c>
      <c r="U29" s="308">
        <v>66969</v>
      </c>
      <c r="V29" s="309">
        <v>321</v>
      </c>
      <c r="W29" s="308">
        <v>390</v>
      </c>
      <c r="X29" s="309">
        <f t="shared" si="6"/>
        <v>133558</v>
      </c>
      <c r="Y29" s="307">
        <f t="shared" si="7"/>
        <v>0.48624567603587954</v>
      </c>
    </row>
    <row r="30" spans="1:25" ht="18.75" customHeight="1">
      <c r="A30" s="313" t="s">
        <v>270</v>
      </c>
      <c r="B30" s="310">
        <v>14562</v>
      </c>
      <c r="C30" s="308">
        <v>14467</v>
      </c>
      <c r="D30" s="309">
        <v>0</v>
      </c>
      <c r="E30" s="308">
        <v>0</v>
      </c>
      <c r="F30" s="309">
        <f t="shared" si="0"/>
        <v>29029</v>
      </c>
      <c r="G30" s="311">
        <f t="shared" si="1"/>
        <v>0.044962563465535774</v>
      </c>
      <c r="H30" s="310">
        <v>12051</v>
      </c>
      <c r="I30" s="308">
        <v>11761</v>
      </c>
      <c r="J30" s="309">
        <v>7</v>
      </c>
      <c r="K30" s="308">
        <v>7</v>
      </c>
      <c r="L30" s="309">
        <f t="shared" si="2"/>
        <v>23826</v>
      </c>
      <c r="M30" s="312">
        <f t="shared" si="3"/>
        <v>0.21837488457987075</v>
      </c>
      <c r="N30" s="310">
        <v>102458</v>
      </c>
      <c r="O30" s="308">
        <v>107442</v>
      </c>
      <c r="P30" s="309">
        <v>11</v>
      </c>
      <c r="Q30" s="308">
        <v>8</v>
      </c>
      <c r="R30" s="309">
        <f t="shared" si="4"/>
        <v>209919</v>
      </c>
      <c r="S30" s="311">
        <f t="shared" si="5"/>
        <v>0.04552964906953542</v>
      </c>
      <c r="T30" s="314">
        <v>84682</v>
      </c>
      <c r="U30" s="308">
        <v>84772</v>
      </c>
      <c r="V30" s="309">
        <v>104</v>
      </c>
      <c r="W30" s="308">
        <v>107</v>
      </c>
      <c r="X30" s="309">
        <f t="shared" si="6"/>
        <v>169665</v>
      </c>
      <c r="Y30" s="307">
        <f t="shared" si="7"/>
        <v>0.2372557687207144</v>
      </c>
    </row>
    <row r="31" spans="1:25" ht="18.75" customHeight="1">
      <c r="A31" s="313" t="s">
        <v>272</v>
      </c>
      <c r="B31" s="310">
        <v>10578</v>
      </c>
      <c r="C31" s="308">
        <v>13128</v>
      </c>
      <c r="D31" s="309">
        <v>0</v>
      </c>
      <c r="E31" s="308">
        <v>0</v>
      </c>
      <c r="F31" s="309">
        <f t="shared" si="0"/>
        <v>23706</v>
      </c>
      <c r="G31" s="311">
        <f t="shared" si="1"/>
        <v>0.03671785213110996</v>
      </c>
      <c r="H31" s="310">
        <v>6528</v>
      </c>
      <c r="I31" s="308">
        <v>7158</v>
      </c>
      <c r="J31" s="309"/>
      <c r="K31" s="308"/>
      <c r="L31" s="309">
        <f t="shared" si="2"/>
        <v>13686</v>
      </c>
      <c r="M31" s="312">
        <f t="shared" si="3"/>
        <v>0.7321350284962735</v>
      </c>
      <c r="N31" s="310">
        <v>63974</v>
      </c>
      <c r="O31" s="308">
        <v>69361</v>
      </c>
      <c r="P31" s="309">
        <v>2</v>
      </c>
      <c r="Q31" s="308">
        <v>2</v>
      </c>
      <c r="R31" s="309">
        <f t="shared" si="4"/>
        <v>133339</v>
      </c>
      <c r="S31" s="311">
        <f t="shared" si="5"/>
        <v>0.02892009716739687</v>
      </c>
      <c r="T31" s="314">
        <v>54709</v>
      </c>
      <c r="U31" s="308">
        <v>54667</v>
      </c>
      <c r="V31" s="309">
        <v>289</v>
      </c>
      <c r="W31" s="308">
        <v>172</v>
      </c>
      <c r="X31" s="309">
        <f t="shared" si="6"/>
        <v>109837</v>
      </c>
      <c r="Y31" s="307">
        <f t="shared" si="7"/>
        <v>0.2139716124803117</v>
      </c>
    </row>
    <row r="32" spans="1:25" ht="18.75" customHeight="1">
      <c r="A32" s="313" t="s">
        <v>273</v>
      </c>
      <c r="B32" s="310">
        <v>6524</v>
      </c>
      <c r="C32" s="308">
        <v>6510</v>
      </c>
      <c r="D32" s="309">
        <v>0</v>
      </c>
      <c r="E32" s="308">
        <v>0</v>
      </c>
      <c r="F32" s="309">
        <f t="shared" si="0"/>
        <v>13034</v>
      </c>
      <c r="G32" s="311">
        <f t="shared" si="1"/>
        <v>0.020188158469454452</v>
      </c>
      <c r="H32" s="310">
        <v>237</v>
      </c>
      <c r="I32" s="308">
        <v>210</v>
      </c>
      <c r="J32" s="309"/>
      <c r="K32" s="308"/>
      <c r="L32" s="309">
        <f t="shared" si="2"/>
        <v>447</v>
      </c>
      <c r="M32" s="312" t="s">
        <v>51</v>
      </c>
      <c r="N32" s="310">
        <v>49709</v>
      </c>
      <c r="O32" s="308">
        <v>51383</v>
      </c>
      <c r="P32" s="309"/>
      <c r="Q32" s="308">
        <v>0</v>
      </c>
      <c r="R32" s="309">
        <f t="shared" si="4"/>
        <v>101092</v>
      </c>
      <c r="S32" s="311">
        <f t="shared" si="5"/>
        <v>0.02192599661649243</v>
      </c>
      <c r="T32" s="314">
        <v>2607</v>
      </c>
      <c r="U32" s="308">
        <v>2069</v>
      </c>
      <c r="V32" s="309"/>
      <c r="W32" s="308"/>
      <c r="X32" s="309">
        <f t="shared" si="6"/>
        <v>4676</v>
      </c>
      <c r="Y32" s="307" t="s">
        <v>51</v>
      </c>
    </row>
    <row r="33" spans="1:25" ht="18.75" customHeight="1">
      <c r="A33" s="313" t="s">
        <v>274</v>
      </c>
      <c r="B33" s="310">
        <v>5784</v>
      </c>
      <c r="C33" s="308">
        <v>5078</v>
      </c>
      <c r="D33" s="309">
        <v>0</v>
      </c>
      <c r="E33" s="308">
        <v>0</v>
      </c>
      <c r="F33" s="309">
        <f t="shared" si="0"/>
        <v>10862</v>
      </c>
      <c r="G33" s="311">
        <f t="shared" si="1"/>
        <v>0.01682398168599158</v>
      </c>
      <c r="H33" s="310">
        <v>5002</v>
      </c>
      <c r="I33" s="308">
        <v>4625</v>
      </c>
      <c r="J33" s="309"/>
      <c r="K33" s="308"/>
      <c r="L33" s="309">
        <f t="shared" si="2"/>
        <v>9627</v>
      </c>
      <c r="M33" s="312">
        <f t="shared" si="3"/>
        <v>0.12828503168172856</v>
      </c>
      <c r="N33" s="310">
        <v>45548</v>
      </c>
      <c r="O33" s="308">
        <v>41964</v>
      </c>
      <c r="P33" s="309"/>
      <c r="Q33" s="308">
        <v>0</v>
      </c>
      <c r="R33" s="309">
        <f t="shared" si="4"/>
        <v>87512</v>
      </c>
      <c r="S33" s="311">
        <f t="shared" si="5"/>
        <v>0.018980609898928556</v>
      </c>
      <c r="T33" s="314">
        <v>26832</v>
      </c>
      <c r="U33" s="308">
        <v>26652</v>
      </c>
      <c r="V33" s="309"/>
      <c r="W33" s="308">
        <v>0</v>
      </c>
      <c r="X33" s="309">
        <f t="shared" si="6"/>
        <v>53484</v>
      </c>
      <c r="Y33" s="307">
        <f t="shared" si="7"/>
        <v>0.6362276568693441</v>
      </c>
    </row>
    <row r="34" spans="1:25" ht="18.75" customHeight="1">
      <c r="A34" s="313" t="s">
        <v>275</v>
      </c>
      <c r="B34" s="310">
        <v>5271</v>
      </c>
      <c r="C34" s="308">
        <v>5014</v>
      </c>
      <c r="D34" s="309">
        <v>0</v>
      </c>
      <c r="E34" s="308">
        <v>0</v>
      </c>
      <c r="F34" s="309">
        <f t="shared" si="0"/>
        <v>10285</v>
      </c>
      <c r="G34" s="311">
        <f t="shared" si="1"/>
        <v>0.01593027542261309</v>
      </c>
      <c r="H34" s="310">
        <v>5445</v>
      </c>
      <c r="I34" s="308">
        <v>4609</v>
      </c>
      <c r="J34" s="309">
        <v>101</v>
      </c>
      <c r="K34" s="308">
        <v>221</v>
      </c>
      <c r="L34" s="309">
        <f t="shared" si="2"/>
        <v>10376</v>
      </c>
      <c r="M34" s="312">
        <f t="shared" si="3"/>
        <v>-0.00877023901310714</v>
      </c>
      <c r="N34" s="310">
        <v>45683</v>
      </c>
      <c r="O34" s="308">
        <v>43756</v>
      </c>
      <c r="P34" s="309">
        <v>92</v>
      </c>
      <c r="Q34" s="308">
        <v>135</v>
      </c>
      <c r="R34" s="309">
        <f t="shared" si="4"/>
        <v>89666</v>
      </c>
      <c r="S34" s="311">
        <f t="shared" si="5"/>
        <v>0.01944779421333449</v>
      </c>
      <c r="T34" s="314">
        <v>37271</v>
      </c>
      <c r="U34" s="308">
        <v>36664</v>
      </c>
      <c r="V34" s="309">
        <v>244</v>
      </c>
      <c r="W34" s="308">
        <v>298</v>
      </c>
      <c r="X34" s="309">
        <f t="shared" si="6"/>
        <v>74477</v>
      </c>
      <c r="Y34" s="307">
        <f t="shared" si="7"/>
        <v>0.2039421566389623</v>
      </c>
    </row>
    <row r="35" spans="1:25" ht="18.75" customHeight="1">
      <c r="A35" s="313" t="s">
        <v>277</v>
      </c>
      <c r="B35" s="310">
        <v>3676</v>
      </c>
      <c r="C35" s="308">
        <v>4061</v>
      </c>
      <c r="D35" s="309">
        <v>0</v>
      </c>
      <c r="E35" s="308">
        <v>0</v>
      </c>
      <c r="F35" s="309">
        <f t="shared" si="0"/>
        <v>7737</v>
      </c>
      <c r="G35" s="311">
        <f t="shared" si="1"/>
        <v>0.011983718127832521</v>
      </c>
      <c r="H35" s="310">
        <v>2408</v>
      </c>
      <c r="I35" s="308">
        <v>2878</v>
      </c>
      <c r="J35" s="309"/>
      <c r="K35" s="308"/>
      <c r="L35" s="309">
        <f t="shared" si="2"/>
        <v>5286</v>
      </c>
      <c r="M35" s="312">
        <f t="shared" si="3"/>
        <v>0.463677639046538</v>
      </c>
      <c r="N35" s="310">
        <v>22973</v>
      </c>
      <c r="O35" s="308">
        <v>23917</v>
      </c>
      <c r="P35" s="309">
        <v>150</v>
      </c>
      <c r="Q35" s="308">
        <v>388</v>
      </c>
      <c r="R35" s="309">
        <f t="shared" si="4"/>
        <v>47428</v>
      </c>
      <c r="S35" s="311">
        <f t="shared" si="5"/>
        <v>0.010286730577365202</v>
      </c>
      <c r="T35" s="314">
        <v>15681</v>
      </c>
      <c r="U35" s="308">
        <v>16235</v>
      </c>
      <c r="V35" s="309">
        <v>4</v>
      </c>
      <c r="W35" s="308">
        <v>0</v>
      </c>
      <c r="X35" s="309">
        <f t="shared" si="6"/>
        <v>31920</v>
      </c>
      <c r="Y35" s="307">
        <f t="shared" si="7"/>
        <v>0.48583959899749374</v>
      </c>
    </row>
    <row r="36" spans="1:25" ht="18.75" customHeight="1">
      <c r="A36" s="313" t="s">
        <v>278</v>
      </c>
      <c r="B36" s="310">
        <v>3491</v>
      </c>
      <c r="C36" s="308">
        <v>2884</v>
      </c>
      <c r="D36" s="309">
        <v>0</v>
      </c>
      <c r="E36" s="308">
        <v>0</v>
      </c>
      <c r="F36" s="309">
        <f t="shared" si="0"/>
        <v>6375</v>
      </c>
      <c r="G36" s="311">
        <f t="shared" si="1"/>
        <v>0.009874137658644479</v>
      </c>
      <c r="H36" s="310">
        <v>4445</v>
      </c>
      <c r="I36" s="308">
        <v>4062</v>
      </c>
      <c r="J36" s="309">
        <v>1</v>
      </c>
      <c r="K36" s="308"/>
      <c r="L36" s="309">
        <f t="shared" si="2"/>
        <v>8508</v>
      </c>
      <c r="M36" s="312">
        <f t="shared" si="3"/>
        <v>-0.2507052186177715</v>
      </c>
      <c r="N36" s="310">
        <v>19974</v>
      </c>
      <c r="O36" s="308">
        <v>18894</v>
      </c>
      <c r="P36" s="309">
        <v>4</v>
      </c>
      <c r="Q36" s="308"/>
      <c r="R36" s="309">
        <f t="shared" si="4"/>
        <v>38872</v>
      </c>
      <c r="S36" s="311">
        <f t="shared" si="5"/>
        <v>0.008431006810393441</v>
      </c>
      <c r="T36" s="314">
        <v>22049</v>
      </c>
      <c r="U36" s="308">
        <v>20788</v>
      </c>
      <c r="V36" s="309">
        <v>7</v>
      </c>
      <c r="W36" s="308">
        <v>2</v>
      </c>
      <c r="X36" s="309">
        <f t="shared" si="6"/>
        <v>42846</v>
      </c>
      <c r="Y36" s="307">
        <f t="shared" si="7"/>
        <v>-0.09275078186995289</v>
      </c>
    </row>
    <row r="37" spans="1:25" ht="18.75" customHeight="1">
      <c r="A37" s="313" t="s">
        <v>276</v>
      </c>
      <c r="B37" s="310">
        <v>3445</v>
      </c>
      <c r="C37" s="308">
        <v>2685</v>
      </c>
      <c r="D37" s="309">
        <v>0</v>
      </c>
      <c r="E37" s="308">
        <v>0</v>
      </c>
      <c r="F37" s="309">
        <f t="shared" si="0"/>
        <v>6130</v>
      </c>
      <c r="G37" s="311">
        <f t="shared" si="1"/>
        <v>0.009494660995684807</v>
      </c>
      <c r="H37" s="310">
        <v>5628</v>
      </c>
      <c r="I37" s="308">
        <v>5734</v>
      </c>
      <c r="J37" s="309"/>
      <c r="K37" s="308"/>
      <c r="L37" s="309">
        <f t="shared" si="2"/>
        <v>11362</v>
      </c>
      <c r="M37" s="312">
        <f t="shared" si="3"/>
        <v>-0.4604823094525612</v>
      </c>
      <c r="N37" s="310">
        <v>31232</v>
      </c>
      <c r="O37" s="308">
        <v>29681</v>
      </c>
      <c r="P37" s="309"/>
      <c r="Q37" s="308"/>
      <c r="R37" s="309">
        <f t="shared" si="4"/>
        <v>60913</v>
      </c>
      <c r="S37" s="311">
        <f t="shared" si="5"/>
        <v>0.013211512601396781</v>
      </c>
      <c r="T37" s="314">
        <v>39822</v>
      </c>
      <c r="U37" s="308">
        <v>42711</v>
      </c>
      <c r="V37" s="309"/>
      <c r="W37" s="308"/>
      <c r="X37" s="309">
        <f t="shared" si="6"/>
        <v>82533</v>
      </c>
      <c r="Y37" s="307">
        <f t="shared" si="7"/>
        <v>-0.2619558237311136</v>
      </c>
    </row>
    <row r="38" spans="1:25" ht="18.75" customHeight="1">
      <c r="A38" s="313" t="s">
        <v>279</v>
      </c>
      <c r="B38" s="310">
        <v>1873</v>
      </c>
      <c r="C38" s="308">
        <v>1541</v>
      </c>
      <c r="D38" s="309">
        <v>3</v>
      </c>
      <c r="E38" s="308">
        <v>3</v>
      </c>
      <c r="F38" s="309">
        <f t="shared" si="0"/>
        <v>3420</v>
      </c>
      <c r="G38" s="311">
        <f t="shared" si="1"/>
        <v>0.005297184438049273</v>
      </c>
      <c r="H38" s="310">
        <v>1623</v>
      </c>
      <c r="I38" s="308">
        <v>1494</v>
      </c>
      <c r="J38" s="309">
        <v>5</v>
      </c>
      <c r="K38" s="308"/>
      <c r="L38" s="309">
        <f t="shared" si="2"/>
        <v>3122</v>
      </c>
      <c r="M38" s="312">
        <f t="shared" si="3"/>
        <v>0.09545163356822539</v>
      </c>
      <c r="N38" s="310">
        <v>13335</v>
      </c>
      <c r="O38" s="308">
        <v>12713</v>
      </c>
      <c r="P38" s="309">
        <v>5</v>
      </c>
      <c r="Q38" s="308">
        <v>3</v>
      </c>
      <c r="R38" s="309">
        <f t="shared" si="4"/>
        <v>26056</v>
      </c>
      <c r="S38" s="311">
        <f t="shared" si="5"/>
        <v>0.005651325207131393</v>
      </c>
      <c r="T38" s="314">
        <v>14066</v>
      </c>
      <c r="U38" s="308">
        <v>13558</v>
      </c>
      <c r="V38" s="309">
        <v>5</v>
      </c>
      <c r="W38" s="308"/>
      <c r="X38" s="309">
        <f t="shared" si="6"/>
        <v>27629</v>
      </c>
      <c r="Y38" s="307">
        <f t="shared" si="7"/>
        <v>-0.05693293278801259</v>
      </c>
    </row>
    <row r="39" spans="1:25" ht="18.75" customHeight="1">
      <c r="A39" s="313" t="s">
        <v>280</v>
      </c>
      <c r="B39" s="310">
        <v>1468</v>
      </c>
      <c r="C39" s="308">
        <v>1379</v>
      </c>
      <c r="D39" s="309">
        <v>0</v>
      </c>
      <c r="E39" s="308">
        <v>0</v>
      </c>
      <c r="F39" s="309">
        <f t="shared" si="0"/>
        <v>2847</v>
      </c>
      <c r="G39" s="311">
        <f t="shared" si="1"/>
        <v>0.004409673712025228</v>
      </c>
      <c r="H39" s="310">
        <v>969</v>
      </c>
      <c r="I39" s="308">
        <v>1020</v>
      </c>
      <c r="J39" s="309"/>
      <c r="K39" s="308"/>
      <c r="L39" s="309">
        <f t="shared" si="2"/>
        <v>1989</v>
      </c>
      <c r="M39" s="312">
        <f t="shared" si="3"/>
        <v>0.43137254901960786</v>
      </c>
      <c r="N39" s="310">
        <v>9371</v>
      </c>
      <c r="O39" s="308">
        <v>8943</v>
      </c>
      <c r="P39" s="309"/>
      <c r="Q39" s="308">
        <v>0</v>
      </c>
      <c r="R39" s="309">
        <f t="shared" si="4"/>
        <v>18314</v>
      </c>
      <c r="S39" s="311">
        <f t="shared" si="5"/>
        <v>0.003972151130004772</v>
      </c>
      <c r="T39" s="314">
        <v>6970</v>
      </c>
      <c r="U39" s="308">
        <v>7132</v>
      </c>
      <c r="V39" s="309"/>
      <c r="W39" s="308"/>
      <c r="X39" s="309">
        <f t="shared" si="6"/>
        <v>14102</v>
      </c>
      <c r="Y39" s="307">
        <f t="shared" si="7"/>
        <v>0.29868103815061686</v>
      </c>
    </row>
    <row r="40" spans="1:25" ht="18.75" customHeight="1">
      <c r="A40" s="313" t="s">
        <v>281</v>
      </c>
      <c r="B40" s="310">
        <v>1279</v>
      </c>
      <c r="C40" s="308">
        <v>1247</v>
      </c>
      <c r="D40" s="309">
        <v>0</v>
      </c>
      <c r="E40" s="308">
        <v>0</v>
      </c>
      <c r="F40" s="309">
        <f t="shared" si="0"/>
        <v>2526</v>
      </c>
      <c r="G40" s="311">
        <f t="shared" si="1"/>
        <v>0.0039124818393311295</v>
      </c>
      <c r="H40" s="310">
        <v>1185</v>
      </c>
      <c r="I40" s="308">
        <v>1119</v>
      </c>
      <c r="J40" s="309">
        <v>1</v>
      </c>
      <c r="K40" s="308">
        <v>0</v>
      </c>
      <c r="L40" s="309">
        <f t="shared" si="2"/>
        <v>2305</v>
      </c>
      <c r="M40" s="312">
        <f t="shared" si="3"/>
        <v>0.0958785249457701</v>
      </c>
      <c r="N40" s="310">
        <v>8462</v>
      </c>
      <c r="O40" s="308">
        <v>7786</v>
      </c>
      <c r="P40" s="309">
        <v>55</v>
      </c>
      <c r="Q40" s="308">
        <v>0</v>
      </c>
      <c r="R40" s="309">
        <f t="shared" si="4"/>
        <v>16303</v>
      </c>
      <c r="S40" s="311">
        <f t="shared" si="5"/>
        <v>0.0035359823016527132</v>
      </c>
      <c r="T40" s="314">
        <v>8774</v>
      </c>
      <c r="U40" s="308">
        <v>7712</v>
      </c>
      <c r="V40" s="309">
        <v>1</v>
      </c>
      <c r="W40" s="308">
        <v>9</v>
      </c>
      <c r="X40" s="309">
        <f t="shared" si="6"/>
        <v>16496</v>
      </c>
      <c r="Y40" s="307">
        <f t="shared" si="7"/>
        <v>-0.011699806013579006</v>
      </c>
    </row>
    <row r="41" spans="1:25" ht="18.75" customHeight="1">
      <c r="A41" s="313" t="s">
        <v>282</v>
      </c>
      <c r="B41" s="310">
        <v>760</v>
      </c>
      <c r="C41" s="308">
        <v>609</v>
      </c>
      <c r="D41" s="309">
        <v>0</v>
      </c>
      <c r="E41" s="308">
        <v>0</v>
      </c>
      <c r="F41" s="309">
        <f aca="true" t="shared" si="8" ref="F41:F73">SUM(B41:E41)</f>
        <v>1369</v>
      </c>
      <c r="G41" s="311">
        <f aca="true" t="shared" si="9" ref="G41:G73">F41/$F$9</f>
        <v>0.00212042265955832</v>
      </c>
      <c r="H41" s="310">
        <v>1225</v>
      </c>
      <c r="I41" s="308">
        <v>803</v>
      </c>
      <c r="J41" s="309"/>
      <c r="K41" s="308"/>
      <c r="L41" s="309">
        <f aca="true" t="shared" si="10" ref="L41:L73">SUM(H41:K41)</f>
        <v>2028</v>
      </c>
      <c r="M41" s="312">
        <f aca="true" t="shared" si="11" ref="M41:M73">IF(ISERROR(F41/L41-1),"         /0",(F41/L41-1))</f>
        <v>-0.32495069033530577</v>
      </c>
      <c r="N41" s="310">
        <v>5931</v>
      </c>
      <c r="O41" s="308">
        <v>3818</v>
      </c>
      <c r="P41" s="309"/>
      <c r="Q41" s="308"/>
      <c r="R41" s="309">
        <f aca="true" t="shared" si="12" ref="R41:R73">SUM(N41:Q41)</f>
        <v>9749</v>
      </c>
      <c r="S41" s="311">
        <f aca="true" t="shared" si="13" ref="S41:S73">R41/$R$9</f>
        <v>0.0021144753394352145</v>
      </c>
      <c r="T41" s="314">
        <v>7781</v>
      </c>
      <c r="U41" s="308">
        <v>6546</v>
      </c>
      <c r="V41" s="309"/>
      <c r="W41" s="308"/>
      <c r="X41" s="309">
        <f aca="true" t="shared" si="14" ref="X41:X73">SUM(T41:W41)</f>
        <v>14327</v>
      </c>
      <c r="Y41" s="307">
        <f aca="true" t="shared" si="15" ref="Y41:Y73">IF(ISERROR(R41/X41-1),"         /0",(R41/X41-1))</f>
        <v>-0.3195365394011307</v>
      </c>
    </row>
    <row r="42" spans="1:25" ht="18.75" customHeight="1">
      <c r="A42" s="313" t="s">
        <v>284</v>
      </c>
      <c r="B42" s="310">
        <v>515</v>
      </c>
      <c r="C42" s="308">
        <v>706</v>
      </c>
      <c r="D42" s="309">
        <v>0</v>
      </c>
      <c r="E42" s="308">
        <v>0</v>
      </c>
      <c r="F42" s="309">
        <f t="shared" si="8"/>
        <v>1221</v>
      </c>
      <c r="G42" s="311">
        <f t="shared" si="9"/>
        <v>0.0018911877774439071</v>
      </c>
      <c r="H42" s="310">
        <v>503</v>
      </c>
      <c r="I42" s="308">
        <v>536</v>
      </c>
      <c r="J42" s="309"/>
      <c r="K42" s="308"/>
      <c r="L42" s="309">
        <f t="shared" si="10"/>
        <v>1039</v>
      </c>
      <c r="M42" s="312">
        <f t="shared" si="11"/>
        <v>0.17516843118383063</v>
      </c>
      <c r="N42" s="310">
        <v>3137</v>
      </c>
      <c r="O42" s="308">
        <v>3448</v>
      </c>
      <c r="P42" s="309">
        <v>8</v>
      </c>
      <c r="Q42" s="308"/>
      <c r="R42" s="309">
        <f t="shared" si="12"/>
        <v>6593</v>
      </c>
      <c r="S42" s="311">
        <f t="shared" si="13"/>
        <v>0.0014299657311412832</v>
      </c>
      <c r="T42" s="314">
        <v>4838</v>
      </c>
      <c r="U42" s="308">
        <v>4100</v>
      </c>
      <c r="V42" s="309">
        <v>49</v>
      </c>
      <c r="W42" s="308">
        <v>4</v>
      </c>
      <c r="X42" s="309">
        <f t="shared" si="14"/>
        <v>8991</v>
      </c>
      <c r="Y42" s="307">
        <f t="shared" si="15"/>
        <v>-0.26671115560004444</v>
      </c>
    </row>
    <row r="43" spans="1:25" ht="18.75" customHeight="1">
      <c r="A43" s="313" t="s">
        <v>283</v>
      </c>
      <c r="B43" s="310">
        <v>434</v>
      </c>
      <c r="C43" s="308">
        <v>465</v>
      </c>
      <c r="D43" s="309">
        <v>0</v>
      </c>
      <c r="E43" s="308">
        <v>0</v>
      </c>
      <c r="F43" s="309">
        <f t="shared" si="8"/>
        <v>899</v>
      </c>
      <c r="G43" s="311">
        <f t="shared" si="9"/>
        <v>0.001392447020411198</v>
      </c>
      <c r="H43" s="310">
        <v>317</v>
      </c>
      <c r="I43" s="308">
        <v>335</v>
      </c>
      <c r="J43" s="309"/>
      <c r="K43" s="308"/>
      <c r="L43" s="309">
        <f t="shared" si="10"/>
        <v>652</v>
      </c>
      <c r="M43" s="312">
        <f t="shared" si="11"/>
        <v>0.3788343558282208</v>
      </c>
      <c r="N43" s="310">
        <v>2663</v>
      </c>
      <c r="O43" s="308">
        <v>2658</v>
      </c>
      <c r="P43" s="309"/>
      <c r="Q43" s="308"/>
      <c r="R43" s="309">
        <f t="shared" si="12"/>
        <v>5321</v>
      </c>
      <c r="S43" s="311">
        <f t="shared" si="13"/>
        <v>0.0011540797293193945</v>
      </c>
      <c r="T43" s="314">
        <v>3309</v>
      </c>
      <c r="U43" s="308">
        <v>2801</v>
      </c>
      <c r="V43" s="309"/>
      <c r="W43" s="308">
        <v>13</v>
      </c>
      <c r="X43" s="309">
        <f t="shared" si="14"/>
        <v>6123</v>
      </c>
      <c r="Y43" s="307">
        <f t="shared" si="15"/>
        <v>-0.13098154499428383</v>
      </c>
    </row>
    <row r="44" spans="1:25" ht="18.75" customHeight="1" thickBot="1">
      <c r="A44" s="313" t="s">
        <v>253</v>
      </c>
      <c r="B44" s="310">
        <v>12911</v>
      </c>
      <c r="C44" s="308">
        <v>12059</v>
      </c>
      <c r="D44" s="309">
        <v>1903</v>
      </c>
      <c r="E44" s="308">
        <v>1826</v>
      </c>
      <c r="F44" s="309">
        <f t="shared" si="8"/>
        <v>28699</v>
      </c>
      <c r="G44" s="311">
        <f t="shared" si="9"/>
        <v>0.044451431633794176</v>
      </c>
      <c r="H44" s="310">
        <v>15718</v>
      </c>
      <c r="I44" s="308">
        <v>14836</v>
      </c>
      <c r="J44" s="309">
        <v>1908</v>
      </c>
      <c r="K44" s="308">
        <v>2100</v>
      </c>
      <c r="L44" s="309">
        <f t="shared" si="10"/>
        <v>34562</v>
      </c>
      <c r="M44" s="312">
        <f t="shared" si="11"/>
        <v>-0.1696371737746658</v>
      </c>
      <c r="N44" s="310">
        <v>110244</v>
      </c>
      <c r="O44" s="308">
        <v>103605</v>
      </c>
      <c r="P44" s="309">
        <v>6734</v>
      </c>
      <c r="Q44" s="308">
        <v>6429</v>
      </c>
      <c r="R44" s="309">
        <f t="shared" si="12"/>
        <v>227012</v>
      </c>
      <c r="S44" s="311">
        <f t="shared" si="13"/>
        <v>0.04923697566477248</v>
      </c>
      <c r="T44" s="314">
        <v>122045</v>
      </c>
      <c r="U44" s="308">
        <v>118061</v>
      </c>
      <c r="V44" s="309">
        <v>8077</v>
      </c>
      <c r="W44" s="308">
        <v>7992</v>
      </c>
      <c r="X44" s="309">
        <f t="shared" si="14"/>
        <v>256175</v>
      </c>
      <c r="Y44" s="307">
        <f t="shared" si="15"/>
        <v>-0.11384014833609835</v>
      </c>
    </row>
    <row r="45" spans="1:25" s="299" customFormat="1" ht="18.75" customHeight="1">
      <c r="A45" s="306" t="s">
        <v>62</v>
      </c>
      <c r="B45" s="303">
        <f>SUM(B46:B56)</f>
        <v>48859</v>
      </c>
      <c r="C45" s="302">
        <f>SUM(C46:C56)</f>
        <v>46411</v>
      </c>
      <c r="D45" s="301">
        <f>SUM(D46:D56)</f>
        <v>2</v>
      </c>
      <c r="E45" s="302">
        <f>SUM(E46:E56)</f>
        <v>0</v>
      </c>
      <c r="F45" s="301">
        <f t="shared" si="8"/>
        <v>95272</v>
      </c>
      <c r="G45" s="304">
        <f t="shared" si="9"/>
        <v>0.14756530870813753</v>
      </c>
      <c r="H45" s="303">
        <f>SUM(H46:H56)</f>
        <v>39328</v>
      </c>
      <c r="I45" s="302">
        <f>SUM(I46:I56)</f>
        <v>36319</v>
      </c>
      <c r="J45" s="301">
        <f>SUM(J46:J56)</f>
        <v>6</v>
      </c>
      <c r="K45" s="302">
        <f>SUM(K46:K56)</f>
        <v>0</v>
      </c>
      <c r="L45" s="301">
        <f t="shared" si="10"/>
        <v>75653</v>
      </c>
      <c r="M45" s="305">
        <f t="shared" si="11"/>
        <v>0.2593287774443842</v>
      </c>
      <c r="N45" s="303">
        <f>SUM(N46:N56)</f>
        <v>357320</v>
      </c>
      <c r="O45" s="302">
        <f>SUM(O46:O56)</f>
        <v>318432</v>
      </c>
      <c r="P45" s="301">
        <f>SUM(P46:P56)</f>
        <v>155</v>
      </c>
      <c r="Q45" s="302">
        <f>SUM(Q46:Q56)</f>
        <v>23</v>
      </c>
      <c r="R45" s="301">
        <f t="shared" si="12"/>
        <v>675930</v>
      </c>
      <c r="S45" s="304">
        <f t="shared" si="13"/>
        <v>0.1466034789398343</v>
      </c>
      <c r="T45" s="303">
        <f>SUM(T46:T56)</f>
        <v>277872</v>
      </c>
      <c r="U45" s="302">
        <f>SUM(U46:U56)</f>
        <v>238381</v>
      </c>
      <c r="V45" s="301">
        <f>SUM(V46:V56)</f>
        <v>137</v>
      </c>
      <c r="W45" s="302">
        <f>SUM(W46:W56)</f>
        <v>19</v>
      </c>
      <c r="X45" s="301">
        <f t="shared" si="14"/>
        <v>516409</v>
      </c>
      <c r="Y45" s="300">
        <f t="shared" si="15"/>
        <v>0.3089043761824446</v>
      </c>
    </row>
    <row r="46" spans="1:25" ht="18.75" customHeight="1">
      <c r="A46" s="313" t="s">
        <v>285</v>
      </c>
      <c r="B46" s="310">
        <v>20800</v>
      </c>
      <c r="C46" s="308">
        <v>21777</v>
      </c>
      <c r="D46" s="309">
        <v>0</v>
      </c>
      <c r="E46" s="308">
        <v>0</v>
      </c>
      <c r="F46" s="309">
        <f t="shared" si="8"/>
        <v>42577</v>
      </c>
      <c r="G46" s="311">
        <f t="shared" si="9"/>
        <v>0.06594684848503622</v>
      </c>
      <c r="H46" s="310">
        <v>18635</v>
      </c>
      <c r="I46" s="308">
        <v>18730</v>
      </c>
      <c r="J46" s="309"/>
      <c r="K46" s="308"/>
      <c r="L46" s="309">
        <f t="shared" si="10"/>
        <v>37365</v>
      </c>
      <c r="M46" s="312">
        <f t="shared" si="11"/>
        <v>0.13948882644185745</v>
      </c>
      <c r="N46" s="310">
        <v>148834</v>
      </c>
      <c r="O46" s="308">
        <v>141713</v>
      </c>
      <c r="P46" s="309"/>
      <c r="Q46" s="308"/>
      <c r="R46" s="309">
        <f t="shared" si="12"/>
        <v>290547</v>
      </c>
      <c r="S46" s="311">
        <f t="shared" si="13"/>
        <v>0.06301717780766061</v>
      </c>
      <c r="T46" s="310">
        <v>119177</v>
      </c>
      <c r="U46" s="308">
        <v>113700</v>
      </c>
      <c r="V46" s="309"/>
      <c r="W46" s="308"/>
      <c r="X46" s="292">
        <f t="shared" si="14"/>
        <v>232877</v>
      </c>
      <c r="Y46" s="307">
        <f t="shared" si="15"/>
        <v>0.2476414587958451</v>
      </c>
    </row>
    <row r="47" spans="1:25" ht="18.75" customHeight="1">
      <c r="A47" s="313" t="s">
        <v>286</v>
      </c>
      <c r="B47" s="310">
        <v>8354</v>
      </c>
      <c r="C47" s="308">
        <v>7610</v>
      </c>
      <c r="D47" s="309">
        <v>0</v>
      </c>
      <c r="E47" s="308">
        <v>0</v>
      </c>
      <c r="F47" s="309">
        <f t="shared" si="8"/>
        <v>15964</v>
      </c>
      <c r="G47" s="311">
        <f t="shared" si="9"/>
        <v>0.024726389581584386</v>
      </c>
      <c r="H47" s="310">
        <v>8083</v>
      </c>
      <c r="I47" s="308">
        <v>7501</v>
      </c>
      <c r="J47" s="309"/>
      <c r="K47" s="308"/>
      <c r="L47" s="309">
        <f t="shared" si="10"/>
        <v>15584</v>
      </c>
      <c r="M47" s="312">
        <f t="shared" si="11"/>
        <v>0.024383983572895174</v>
      </c>
      <c r="N47" s="310">
        <v>58126</v>
      </c>
      <c r="O47" s="308">
        <v>52875</v>
      </c>
      <c r="P47" s="309"/>
      <c r="Q47" s="308"/>
      <c r="R47" s="309">
        <f t="shared" si="12"/>
        <v>111001</v>
      </c>
      <c r="S47" s="311">
        <f t="shared" si="13"/>
        <v>0.024075174597666248</v>
      </c>
      <c r="T47" s="310">
        <v>57576</v>
      </c>
      <c r="U47" s="308">
        <v>51951</v>
      </c>
      <c r="V47" s="309"/>
      <c r="W47" s="308"/>
      <c r="X47" s="292">
        <f t="shared" si="14"/>
        <v>109527</v>
      </c>
      <c r="Y47" s="307">
        <f t="shared" si="15"/>
        <v>0.013457868835994757</v>
      </c>
    </row>
    <row r="48" spans="1:25" ht="18.75" customHeight="1">
      <c r="A48" s="313" t="s">
        <v>287</v>
      </c>
      <c r="B48" s="310">
        <v>6783</v>
      </c>
      <c r="C48" s="308">
        <v>6065</v>
      </c>
      <c r="D48" s="309">
        <v>0</v>
      </c>
      <c r="E48" s="308">
        <v>0</v>
      </c>
      <c r="F48" s="309">
        <f t="shared" si="8"/>
        <v>12848</v>
      </c>
      <c r="G48" s="311">
        <f t="shared" si="9"/>
        <v>0.019900065982472823</v>
      </c>
      <c r="H48" s="310">
        <v>245</v>
      </c>
      <c r="I48" s="308"/>
      <c r="J48" s="309">
        <v>0</v>
      </c>
      <c r="K48" s="308">
        <v>0</v>
      </c>
      <c r="L48" s="309">
        <f t="shared" si="10"/>
        <v>245</v>
      </c>
      <c r="M48" s="312">
        <f t="shared" si="11"/>
        <v>51.440816326530616</v>
      </c>
      <c r="N48" s="310">
        <v>48072</v>
      </c>
      <c r="O48" s="308">
        <v>42679</v>
      </c>
      <c r="P48" s="309">
        <v>0</v>
      </c>
      <c r="Q48" s="308">
        <v>0</v>
      </c>
      <c r="R48" s="309">
        <f t="shared" si="12"/>
        <v>90751</v>
      </c>
      <c r="S48" s="311">
        <f t="shared" si="13"/>
        <v>0.019683121502624388</v>
      </c>
      <c r="T48" s="310">
        <v>1074</v>
      </c>
      <c r="U48" s="308"/>
      <c r="V48" s="309">
        <v>0</v>
      </c>
      <c r="W48" s="308">
        <v>0</v>
      </c>
      <c r="X48" s="292">
        <f t="shared" si="14"/>
        <v>1074</v>
      </c>
      <c r="Y48" s="307">
        <f t="shared" si="15"/>
        <v>83.49813780260708</v>
      </c>
    </row>
    <row r="49" spans="1:25" ht="18.75" customHeight="1">
      <c r="A49" s="313" t="s">
        <v>288</v>
      </c>
      <c r="B49" s="310">
        <v>3935</v>
      </c>
      <c r="C49" s="308">
        <v>3454</v>
      </c>
      <c r="D49" s="309">
        <v>0</v>
      </c>
      <c r="E49" s="308">
        <v>0</v>
      </c>
      <c r="F49" s="309">
        <f t="shared" si="8"/>
        <v>7389</v>
      </c>
      <c r="G49" s="311">
        <f t="shared" si="9"/>
        <v>0.01144470637799593</v>
      </c>
      <c r="H49" s="310">
        <v>3792</v>
      </c>
      <c r="I49" s="308">
        <v>3686</v>
      </c>
      <c r="J49" s="309"/>
      <c r="K49" s="308"/>
      <c r="L49" s="309">
        <f t="shared" si="10"/>
        <v>7478</v>
      </c>
      <c r="M49" s="312">
        <f t="shared" si="11"/>
        <v>-0.011901577962021959</v>
      </c>
      <c r="N49" s="310">
        <v>34394</v>
      </c>
      <c r="O49" s="308">
        <v>28398</v>
      </c>
      <c r="P49" s="309"/>
      <c r="Q49" s="308"/>
      <c r="R49" s="309">
        <f t="shared" si="12"/>
        <v>62792</v>
      </c>
      <c r="S49" s="311">
        <f t="shared" si="13"/>
        <v>0.013619051750314493</v>
      </c>
      <c r="T49" s="310">
        <v>31356</v>
      </c>
      <c r="U49" s="308">
        <v>27386</v>
      </c>
      <c r="V49" s="309"/>
      <c r="W49" s="308"/>
      <c r="X49" s="292">
        <f t="shared" si="14"/>
        <v>58742</v>
      </c>
      <c r="Y49" s="307">
        <f t="shared" si="15"/>
        <v>0.06894555854414208</v>
      </c>
    </row>
    <row r="50" spans="1:25" ht="18.75" customHeight="1">
      <c r="A50" s="313" t="s">
        <v>290</v>
      </c>
      <c r="B50" s="310">
        <v>2212</v>
      </c>
      <c r="C50" s="308">
        <v>2440</v>
      </c>
      <c r="D50" s="309">
        <v>0</v>
      </c>
      <c r="E50" s="308">
        <v>0</v>
      </c>
      <c r="F50" s="309">
        <f t="shared" si="8"/>
        <v>4652</v>
      </c>
      <c r="G50" s="311">
        <f t="shared" si="9"/>
        <v>0.0072054099432179</v>
      </c>
      <c r="H50" s="310">
        <v>1115</v>
      </c>
      <c r="I50" s="308">
        <v>2005</v>
      </c>
      <c r="J50" s="309"/>
      <c r="K50" s="308"/>
      <c r="L50" s="309">
        <f t="shared" si="10"/>
        <v>3120</v>
      </c>
      <c r="M50" s="312">
        <f t="shared" si="11"/>
        <v>0.49102564102564106</v>
      </c>
      <c r="N50" s="310">
        <v>12417</v>
      </c>
      <c r="O50" s="308">
        <v>13959</v>
      </c>
      <c r="P50" s="309"/>
      <c r="Q50" s="308"/>
      <c r="R50" s="309">
        <f t="shared" si="12"/>
        <v>26376</v>
      </c>
      <c r="S50" s="311">
        <f t="shared" si="13"/>
        <v>0.005720730490608597</v>
      </c>
      <c r="T50" s="310">
        <v>9937</v>
      </c>
      <c r="U50" s="308">
        <v>11483</v>
      </c>
      <c r="V50" s="309"/>
      <c r="W50" s="308"/>
      <c r="X50" s="292">
        <f t="shared" si="14"/>
        <v>21420</v>
      </c>
      <c r="Y50" s="307">
        <f t="shared" si="15"/>
        <v>0.2313725490196079</v>
      </c>
    </row>
    <row r="51" spans="1:25" ht="18.75" customHeight="1">
      <c r="A51" s="313" t="s">
        <v>289</v>
      </c>
      <c r="B51" s="310">
        <v>1909</v>
      </c>
      <c r="C51" s="308">
        <v>1754</v>
      </c>
      <c r="D51" s="309">
        <v>0</v>
      </c>
      <c r="E51" s="308">
        <v>0</v>
      </c>
      <c r="F51" s="309">
        <f t="shared" si="8"/>
        <v>3663</v>
      </c>
      <c r="G51" s="311">
        <f t="shared" si="9"/>
        <v>0.0056735633323317216</v>
      </c>
      <c r="H51" s="310">
        <v>1521</v>
      </c>
      <c r="I51" s="308">
        <v>1397</v>
      </c>
      <c r="J51" s="309">
        <v>2</v>
      </c>
      <c r="K51" s="308"/>
      <c r="L51" s="309">
        <f t="shared" si="10"/>
        <v>2920</v>
      </c>
      <c r="M51" s="312">
        <f t="shared" si="11"/>
        <v>0.2544520547945206</v>
      </c>
      <c r="N51" s="310">
        <v>14699</v>
      </c>
      <c r="O51" s="308">
        <v>13602</v>
      </c>
      <c r="P51" s="309"/>
      <c r="Q51" s="308"/>
      <c r="R51" s="309">
        <f t="shared" si="12"/>
        <v>28301</v>
      </c>
      <c r="S51" s="311">
        <f t="shared" si="13"/>
        <v>0.0061382466490261575</v>
      </c>
      <c r="T51" s="310">
        <v>10518</v>
      </c>
      <c r="U51" s="308">
        <v>9339</v>
      </c>
      <c r="V51" s="309">
        <v>2</v>
      </c>
      <c r="W51" s="308"/>
      <c r="X51" s="292">
        <f t="shared" si="14"/>
        <v>19859</v>
      </c>
      <c r="Y51" s="307">
        <f t="shared" si="15"/>
        <v>0.4250969333803314</v>
      </c>
    </row>
    <row r="52" spans="1:25" ht="18.75" customHeight="1">
      <c r="A52" s="313" t="s">
        <v>291</v>
      </c>
      <c r="B52" s="310">
        <v>786</v>
      </c>
      <c r="C52" s="308">
        <v>1066</v>
      </c>
      <c r="D52" s="309">
        <v>0</v>
      </c>
      <c r="E52" s="308">
        <v>0</v>
      </c>
      <c r="F52" s="309">
        <f t="shared" si="8"/>
        <v>1852</v>
      </c>
      <c r="G52" s="311">
        <f t="shared" si="9"/>
        <v>0.002868533795107384</v>
      </c>
      <c r="H52" s="310">
        <v>1052</v>
      </c>
      <c r="I52" s="308">
        <v>1197</v>
      </c>
      <c r="J52" s="309"/>
      <c r="K52" s="308"/>
      <c r="L52" s="309">
        <f t="shared" si="10"/>
        <v>2249</v>
      </c>
      <c r="M52" s="312">
        <f t="shared" si="11"/>
        <v>-0.17652289906625163</v>
      </c>
      <c r="N52" s="310">
        <v>9740</v>
      </c>
      <c r="O52" s="308">
        <v>9617</v>
      </c>
      <c r="P52" s="309">
        <v>16</v>
      </c>
      <c r="Q52" s="308"/>
      <c r="R52" s="309">
        <f t="shared" si="12"/>
        <v>19373</v>
      </c>
      <c r="S52" s="311">
        <f t="shared" si="13"/>
        <v>0.004201839240012146</v>
      </c>
      <c r="T52" s="310">
        <v>10801</v>
      </c>
      <c r="U52" s="308">
        <v>9333</v>
      </c>
      <c r="V52" s="309"/>
      <c r="W52" s="308"/>
      <c r="X52" s="292">
        <f t="shared" si="14"/>
        <v>20134</v>
      </c>
      <c r="Y52" s="307">
        <f t="shared" si="15"/>
        <v>-0.0377967616966326</v>
      </c>
    </row>
    <row r="53" spans="1:25" ht="18.75" customHeight="1">
      <c r="A53" s="313" t="s">
        <v>294</v>
      </c>
      <c r="B53" s="310">
        <v>366</v>
      </c>
      <c r="C53" s="308">
        <v>390</v>
      </c>
      <c r="D53" s="309">
        <v>0</v>
      </c>
      <c r="E53" s="308">
        <v>0</v>
      </c>
      <c r="F53" s="309">
        <f t="shared" si="8"/>
        <v>756</v>
      </c>
      <c r="G53" s="311">
        <f t="shared" si="9"/>
        <v>0.0011709565599898393</v>
      </c>
      <c r="H53" s="310">
        <v>483</v>
      </c>
      <c r="I53" s="308">
        <v>406</v>
      </c>
      <c r="J53" s="309">
        <v>1</v>
      </c>
      <c r="K53" s="308"/>
      <c r="L53" s="309">
        <f t="shared" si="10"/>
        <v>890</v>
      </c>
      <c r="M53" s="312">
        <f t="shared" si="11"/>
        <v>-0.15056179775280898</v>
      </c>
      <c r="N53" s="310">
        <v>2482</v>
      </c>
      <c r="O53" s="308">
        <v>2461</v>
      </c>
      <c r="P53" s="309">
        <v>11</v>
      </c>
      <c r="Q53" s="308"/>
      <c r="R53" s="309">
        <f t="shared" si="12"/>
        <v>4954</v>
      </c>
      <c r="S53" s="311">
        <f t="shared" si="13"/>
        <v>0.0010744805448314753</v>
      </c>
      <c r="T53" s="310">
        <v>3220</v>
      </c>
      <c r="U53" s="308">
        <v>3039</v>
      </c>
      <c r="V53" s="309">
        <v>33</v>
      </c>
      <c r="W53" s="308"/>
      <c r="X53" s="292">
        <f t="shared" si="14"/>
        <v>6292</v>
      </c>
      <c r="Y53" s="307">
        <f t="shared" si="15"/>
        <v>-0.2126509853782581</v>
      </c>
    </row>
    <row r="54" spans="1:25" ht="18.75" customHeight="1">
      <c r="A54" s="313" t="s">
        <v>292</v>
      </c>
      <c r="B54" s="310">
        <v>367</v>
      </c>
      <c r="C54" s="308">
        <v>227</v>
      </c>
      <c r="D54" s="309">
        <v>0</v>
      </c>
      <c r="E54" s="308">
        <v>0</v>
      </c>
      <c r="F54" s="309">
        <f t="shared" si="8"/>
        <v>594</v>
      </c>
      <c r="G54" s="311">
        <f t="shared" si="9"/>
        <v>0.0009200372971348737</v>
      </c>
      <c r="H54" s="310">
        <v>409</v>
      </c>
      <c r="I54" s="308">
        <v>276</v>
      </c>
      <c r="J54" s="309"/>
      <c r="K54" s="308"/>
      <c r="L54" s="309">
        <f t="shared" si="10"/>
        <v>685</v>
      </c>
      <c r="M54" s="312">
        <f t="shared" si="11"/>
        <v>-0.13284671532846715</v>
      </c>
      <c r="N54" s="310">
        <v>3399</v>
      </c>
      <c r="O54" s="308">
        <v>2080</v>
      </c>
      <c r="P54" s="309"/>
      <c r="Q54" s="308"/>
      <c r="R54" s="309">
        <f t="shared" si="12"/>
        <v>5479</v>
      </c>
      <c r="S54" s="311">
        <f t="shared" si="13"/>
        <v>0.0011883485880362643</v>
      </c>
      <c r="T54" s="310">
        <v>4299</v>
      </c>
      <c r="U54" s="308">
        <v>2518</v>
      </c>
      <c r="V54" s="309"/>
      <c r="W54" s="308"/>
      <c r="X54" s="292">
        <f t="shared" si="14"/>
        <v>6817</v>
      </c>
      <c r="Y54" s="307">
        <f t="shared" si="15"/>
        <v>-0.19627402083027723</v>
      </c>
    </row>
    <row r="55" spans="1:25" ht="18.75" customHeight="1">
      <c r="A55" s="313" t="s">
        <v>293</v>
      </c>
      <c r="B55" s="310">
        <v>207</v>
      </c>
      <c r="C55" s="308">
        <v>242</v>
      </c>
      <c r="D55" s="309">
        <v>0</v>
      </c>
      <c r="E55" s="308">
        <v>0</v>
      </c>
      <c r="F55" s="309">
        <f t="shared" si="8"/>
        <v>449</v>
      </c>
      <c r="G55" s="311">
        <f t="shared" si="9"/>
        <v>0.0006954490680362935</v>
      </c>
      <c r="H55" s="310">
        <v>265</v>
      </c>
      <c r="I55" s="308">
        <v>330</v>
      </c>
      <c r="J55" s="309"/>
      <c r="K55" s="308"/>
      <c r="L55" s="309">
        <f t="shared" si="10"/>
        <v>595</v>
      </c>
      <c r="M55" s="312">
        <f t="shared" si="11"/>
        <v>-0.24537815126050422</v>
      </c>
      <c r="N55" s="310">
        <v>2341</v>
      </c>
      <c r="O55" s="308">
        <v>2275</v>
      </c>
      <c r="P55" s="309">
        <v>17</v>
      </c>
      <c r="Q55" s="308"/>
      <c r="R55" s="309">
        <f t="shared" si="12"/>
        <v>4633</v>
      </c>
      <c r="S55" s="311">
        <f t="shared" si="13"/>
        <v>0.0010048583698434043</v>
      </c>
      <c r="T55" s="310">
        <v>2365</v>
      </c>
      <c r="U55" s="308">
        <v>2300</v>
      </c>
      <c r="V55" s="309">
        <v>1</v>
      </c>
      <c r="W55" s="308"/>
      <c r="X55" s="292">
        <f t="shared" si="14"/>
        <v>4666</v>
      </c>
      <c r="Y55" s="307">
        <f t="shared" si="15"/>
        <v>-0.007072438919845658</v>
      </c>
    </row>
    <row r="56" spans="1:25" ht="18.75" customHeight="1" thickBot="1">
      <c r="A56" s="313" t="s">
        <v>253</v>
      </c>
      <c r="B56" s="310">
        <v>3140</v>
      </c>
      <c r="C56" s="308">
        <v>1386</v>
      </c>
      <c r="D56" s="309">
        <v>2</v>
      </c>
      <c r="E56" s="308">
        <v>0</v>
      </c>
      <c r="F56" s="309">
        <f t="shared" si="8"/>
        <v>4528</v>
      </c>
      <c r="G56" s="311">
        <f t="shared" si="9"/>
        <v>0.0070133482852301485</v>
      </c>
      <c r="H56" s="310">
        <v>3728</v>
      </c>
      <c r="I56" s="308">
        <v>791</v>
      </c>
      <c r="J56" s="309">
        <v>3</v>
      </c>
      <c r="K56" s="308"/>
      <c r="L56" s="309">
        <f t="shared" si="10"/>
        <v>4522</v>
      </c>
      <c r="M56" s="312">
        <f t="shared" si="11"/>
        <v>0.0013268465280849018</v>
      </c>
      <c r="N56" s="310">
        <v>22816</v>
      </c>
      <c r="O56" s="308">
        <v>8773</v>
      </c>
      <c r="P56" s="309">
        <v>111</v>
      </c>
      <c r="Q56" s="308">
        <v>23</v>
      </c>
      <c r="R56" s="309">
        <f t="shared" si="12"/>
        <v>31723</v>
      </c>
      <c r="S56" s="311">
        <f t="shared" si="13"/>
        <v>0.006880449399210515</v>
      </c>
      <c r="T56" s="310">
        <v>27549</v>
      </c>
      <c r="U56" s="308">
        <v>7332</v>
      </c>
      <c r="V56" s="309">
        <v>101</v>
      </c>
      <c r="W56" s="308">
        <v>19</v>
      </c>
      <c r="X56" s="292">
        <f t="shared" si="14"/>
        <v>35001</v>
      </c>
      <c r="Y56" s="307">
        <f t="shared" si="15"/>
        <v>-0.09365446701522817</v>
      </c>
    </row>
    <row r="57" spans="1:25" s="299" customFormat="1" ht="18.75" customHeight="1">
      <c r="A57" s="306" t="s">
        <v>61</v>
      </c>
      <c r="B57" s="303">
        <f>SUM(B58:B68)</f>
        <v>75726</v>
      </c>
      <c r="C57" s="302">
        <f>SUM(C58:C68)</f>
        <v>68260</v>
      </c>
      <c r="D57" s="301">
        <f>SUM(D58:D68)</f>
        <v>837</v>
      </c>
      <c r="E57" s="302">
        <f>SUM(E58:E68)</f>
        <v>952</v>
      </c>
      <c r="F57" s="301">
        <f t="shared" si="8"/>
        <v>145775</v>
      </c>
      <c r="G57" s="304">
        <f t="shared" si="9"/>
        <v>0.22578861446100373</v>
      </c>
      <c r="H57" s="303">
        <f>SUM(H58:H68)</f>
        <v>61671</v>
      </c>
      <c r="I57" s="302">
        <f>SUM(I58:I68)</f>
        <v>52905</v>
      </c>
      <c r="J57" s="301">
        <f>SUM(J58:J68)</f>
        <v>1559</v>
      </c>
      <c r="K57" s="302">
        <f>SUM(K58:K68)</f>
        <v>1648</v>
      </c>
      <c r="L57" s="301">
        <f t="shared" si="10"/>
        <v>117783</v>
      </c>
      <c r="M57" s="305">
        <f t="shared" si="11"/>
        <v>0.23765738688944915</v>
      </c>
      <c r="N57" s="303">
        <f>SUM(N58:N68)</f>
        <v>514419</v>
      </c>
      <c r="O57" s="302">
        <f>SUM(O58:O68)</f>
        <v>464075</v>
      </c>
      <c r="P57" s="301">
        <f>SUM(P58:P68)</f>
        <v>10687</v>
      </c>
      <c r="Q57" s="302">
        <f>SUM(Q58:Q68)</f>
        <v>10252</v>
      </c>
      <c r="R57" s="301">
        <f t="shared" si="12"/>
        <v>999433</v>
      </c>
      <c r="S57" s="304">
        <f t="shared" si="13"/>
        <v>0.21676853337960353</v>
      </c>
      <c r="T57" s="303">
        <f>SUM(T58:T68)</f>
        <v>403576</v>
      </c>
      <c r="U57" s="302">
        <f>SUM(U58:U68)</f>
        <v>381149</v>
      </c>
      <c r="V57" s="301">
        <f>SUM(V58:V68)</f>
        <v>11997</v>
      </c>
      <c r="W57" s="302">
        <f>SUM(W58:W68)</f>
        <v>12757</v>
      </c>
      <c r="X57" s="301">
        <f t="shared" si="14"/>
        <v>809479</v>
      </c>
      <c r="Y57" s="300">
        <f t="shared" si="15"/>
        <v>0.2346620480580719</v>
      </c>
    </row>
    <row r="58" spans="1:25" s="283" customFormat="1" ht="18.75" customHeight="1">
      <c r="A58" s="298" t="s">
        <v>295</v>
      </c>
      <c r="B58" s="296">
        <v>19738</v>
      </c>
      <c r="C58" s="293">
        <v>18005</v>
      </c>
      <c r="D58" s="292">
        <v>3</v>
      </c>
      <c r="E58" s="293">
        <v>3</v>
      </c>
      <c r="F58" s="292">
        <f t="shared" si="8"/>
        <v>37749</v>
      </c>
      <c r="G58" s="295">
        <f t="shared" si="9"/>
        <v>0.05846883489822281</v>
      </c>
      <c r="H58" s="296">
        <v>13556</v>
      </c>
      <c r="I58" s="293">
        <v>13078</v>
      </c>
      <c r="J58" s="292"/>
      <c r="K58" s="293">
        <v>0</v>
      </c>
      <c r="L58" s="292">
        <f t="shared" si="10"/>
        <v>26634</v>
      </c>
      <c r="M58" s="297">
        <f t="shared" si="11"/>
        <v>0.4173237215589096</v>
      </c>
      <c r="N58" s="296">
        <v>135870</v>
      </c>
      <c r="O58" s="293">
        <v>122504</v>
      </c>
      <c r="P58" s="292">
        <v>295</v>
      </c>
      <c r="Q58" s="293">
        <v>339</v>
      </c>
      <c r="R58" s="292">
        <f t="shared" si="12"/>
        <v>259008</v>
      </c>
      <c r="S58" s="295">
        <f t="shared" si="13"/>
        <v>0.056176636446449484</v>
      </c>
      <c r="T58" s="294">
        <v>97157</v>
      </c>
      <c r="U58" s="293">
        <v>97244</v>
      </c>
      <c r="V58" s="292">
        <v>228</v>
      </c>
      <c r="W58" s="293">
        <v>215</v>
      </c>
      <c r="X58" s="292">
        <f t="shared" si="14"/>
        <v>194844</v>
      </c>
      <c r="Y58" s="291">
        <f t="shared" si="15"/>
        <v>0.32930960152737576</v>
      </c>
    </row>
    <row r="59" spans="1:25" s="283" customFormat="1" ht="18.75" customHeight="1">
      <c r="A59" s="298" t="s">
        <v>296</v>
      </c>
      <c r="B59" s="296">
        <v>10047</v>
      </c>
      <c r="C59" s="293">
        <v>10374</v>
      </c>
      <c r="D59" s="292">
        <v>0</v>
      </c>
      <c r="E59" s="293">
        <v>0</v>
      </c>
      <c r="F59" s="292">
        <f t="shared" si="8"/>
        <v>20421</v>
      </c>
      <c r="G59" s="295">
        <f t="shared" si="9"/>
        <v>0.03162976707877316</v>
      </c>
      <c r="H59" s="296">
        <v>9901</v>
      </c>
      <c r="I59" s="293">
        <v>8943</v>
      </c>
      <c r="J59" s="292"/>
      <c r="K59" s="293"/>
      <c r="L59" s="292">
        <f t="shared" si="10"/>
        <v>18844</v>
      </c>
      <c r="M59" s="297">
        <f t="shared" si="11"/>
        <v>0.08368711526215233</v>
      </c>
      <c r="N59" s="296">
        <v>69319</v>
      </c>
      <c r="O59" s="293">
        <v>75053</v>
      </c>
      <c r="P59" s="292">
        <v>3</v>
      </c>
      <c r="Q59" s="293"/>
      <c r="R59" s="292">
        <f t="shared" si="12"/>
        <v>144375</v>
      </c>
      <c r="S59" s="295">
        <f t="shared" si="13"/>
        <v>0.031313711881316965</v>
      </c>
      <c r="T59" s="294">
        <v>56335</v>
      </c>
      <c r="U59" s="293">
        <v>59422</v>
      </c>
      <c r="V59" s="292">
        <v>54</v>
      </c>
      <c r="W59" s="293">
        <v>26</v>
      </c>
      <c r="X59" s="292">
        <f t="shared" si="14"/>
        <v>115837</v>
      </c>
      <c r="Y59" s="291">
        <f t="shared" si="15"/>
        <v>0.2463634244671391</v>
      </c>
    </row>
    <row r="60" spans="1:25" s="283" customFormat="1" ht="18.75" customHeight="1">
      <c r="A60" s="298" t="s">
        <v>297</v>
      </c>
      <c r="B60" s="296">
        <v>10416</v>
      </c>
      <c r="C60" s="293">
        <v>8606</v>
      </c>
      <c r="D60" s="292">
        <v>7</v>
      </c>
      <c r="E60" s="293">
        <v>0</v>
      </c>
      <c r="F60" s="292">
        <f t="shared" si="8"/>
        <v>19029</v>
      </c>
      <c r="G60" s="295">
        <f t="shared" si="9"/>
        <v>0.02947372007942679</v>
      </c>
      <c r="H60" s="296">
        <v>7408</v>
      </c>
      <c r="I60" s="293">
        <v>5292</v>
      </c>
      <c r="J60" s="292">
        <v>1</v>
      </c>
      <c r="K60" s="293"/>
      <c r="L60" s="292">
        <f t="shared" si="10"/>
        <v>12701</v>
      </c>
      <c r="M60" s="297">
        <f t="shared" si="11"/>
        <v>0.49822848594598845</v>
      </c>
      <c r="N60" s="296">
        <v>63593</v>
      </c>
      <c r="O60" s="293">
        <v>52971</v>
      </c>
      <c r="P60" s="292">
        <v>356</v>
      </c>
      <c r="Q60" s="293">
        <v>243</v>
      </c>
      <c r="R60" s="292">
        <f t="shared" si="12"/>
        <v>117163</v>
      </c>
      <c r="S60" s="295">
        <f t="shared" si="13"/>
        <v>0.02541166008762417</v>
      </c>
      <c r="T60" s="294">
        <v>53152</v>
      </c>
      <c r="U60" s="293">
        <v>46929</v>
      </c>
      <c r="V60" s="292">
        <v>19</v>
      </c>
      <c r="W60" s="293">
        <v>10</v>
      </c>
      <c r="X60" s="292">
        <f t="shared" si="14"/>
        <v>100110</v>
      </c>
      <c r="Y60" s="291">
        <f t="shared" si="15"/>
        <v>0.17034262311457393</v>
      </c>
    </row>
    <row r="61" spans="1:25" s="283" customFormat="1" ht="18.75" customHeight="1">
      <c r="A61" s="298" t="s">
        <v>298</v>
      </c>
      <c r="B61" s="296">
        <v>7333</v>
      </c>
      <c r="C61" s="293">
        <v>5806</v>
      </c>
      <c r="D61" s="292">
        <v>0</v>
      </c>
      <c r="E61" s="293">
        <v>0</v>
      </c>
      <c r="F61" s="292">
        <f t="shared" si="8"/>
        <v>13139</v>
      </c>
      <c r="G61" s="295">
        <f t="shared" si="9"/>
        <v>0.020350791325008596</v>
      </c>
      <c r="H61" s="296">
        <v>6479</v>
      </c>
      <c r="I61" s="293">
        <v>5458</v>
      </c>
      <c r="J61" s="292">
        <v>5</v>
      </c>
      <c r="K61" s="293">
        <v>5</v>
      </c>
      <c r="L61" s="292">
        <f t="shared" si="10"/>
        <v>11947</v>
      </c>
      <c r="M61" s="297">
        <f t="shared" si="11"/>
        <v>0.09977400184146656</v>
      </c>
      <c r="N61" s="296">
        <v>49177</v>
      </c>
      <c r="O61" s="293">
        <v>38147</v>
      </c>
      <c r="P61" s="292">
        <v>12</v>
      </c>
      <c r="Q61" s="293">
        <v>4</v>
      </c>
      <c r="R61" s="292">
        <f t="shared" si="12"/>
        <v>87340</v>
      </c>
      <c r="S61" s="295">
        <f t="shared" si="13"/>
        <v>0.018943304559059557</v>
      </c>
      <c r="T61" s="294">
        <v>35664</v>
      </c>
      <c r="U61" s="293">
        <v>36901</v>
      </c>
      <c r="V61" s="292">
        <v>7</v>
      </c>
      <c r="W61" s="293">
        <v>10</v>
      </c>
      <c r="X61" s="292">
        <f t="shared" si="14"/>
        <v>72582</v>
      </c>
      <c r="Y61" s="291">
        <f t="shared" si="15"/>
        <v>0.20332864897633018</v>
      </c>
    </row>
    <row r="62" spans="1:25" s="283" customFormat="1" ht="18.75" customHeight="1">
      <c r="A62" s="298" t="s">
        <v>300</v>
      </c>
      <c r="B62" s="296">
        <v>3952</v>
      </c>
      <c r="C62" s="293">
        <v>3994</v>
      </c>
      <c r="D62" s="292">
        <v>0</v>
      </c>
      <c r="E62" s="293">
        <v>0</v>
      </c>
      <c r="F62" s="292">
        <f t="shared" si="8"/>
        <v>7946</v>
      </c>
      <c r="G62" s="295">
        <f t="shared" si="9"/>
        <v>0.0123074349546022</v>
      </c>
      <c r="H62" s="296">
        <v>2655</v>
      </c>
      <c r="I62" s="293">
        <v>2133</v>
      </c>
      <c r="J62" s="292"/>
      <c r="K62" s="293"/>
      <c r="L62" s="292">
        <f t="shared" si="10"/>
        <v>4788</v>
      </c>
      <c r="M62" s="297">
        <f t="shared" si="11"/>
        <v>0.6595655806182121</v>
      </c>
      <c r="N62" s="296">
        <v>22584</v>
      </c>
      <c r="O62" s="293">
        <v>22823</v>
      </c>
      <c r="P62" s="292">
        <v>194</v>
      </c>
      <c r="Q62" s="293">
        <v>1</v>
      </c>
      <c r="R62" s="292">
        <f t="shared" si="12"/>
        <v>45602</v>
      </c>
      <c r="S62" s="295">
        <f t="shared" si="13"/>
        <v>0.009890686678523403</v>
      </c>
      <c r="T62" s="294">
        <v>19726</v>
      </c>
      <c r="U62" s="293">
        <v>19421</v>
      </c>
      <c r="V62" s="292">
        <v>6</v>
      </c>
      <c r="W62" s="293"/>
      <c r="X62" s="292">
        <f t="shared" si="14"/>
        <v>39153</v>
      </c>
      <c r="Y62" s="291">
        <f t="shared" si="15"/>
        <v>0.16471279340025036</v>
      </c>
    </row>
    <row r="63" spans="1:25" s="283" customFormat="1" ht="18.75" customHeight="1">
      <c r="A63" s="298" t="s">
        <v>301</v>
      </c>
      <c r="B63" s="296">
        <v>3856</v>
      </c>
      <c r="C63" s="293">
        <v>3261</v>
      </c>
      <c r="D63" s="292">
        <v>0</v>
      </c>
      <c r="E63" s="293">
        <v>7</v>
      </c>
      <c r="F63" s="292">
        <f>SUM(B63:E63)</f>
        <v>7124</v>
      </c>
      <c r="G63" s="295">
        <f>F63/$F$9</f>
        <v>0.011034252028264042</v>
      </c>
      <c r="H63" s="296">
        <v>2757</v>
      </c>
      <c r="I63" s="293">
        <v>2243</v>
      </c>
      <c r="J63" s="292"/>
      <c r="K63" s="293"/>
      <c r="L63" s="292">
        <f>SUM(H63:K63)</f>
        <v>5000</v>
      </c>
      <c r="M63" s="297">
        <f>IF(ISERROR(F63/L63-1),"         /0",(F63/L63-1))</f>
        <v>0.42480000000000007</v>
      </c>
      <c r="N63" s="296">
        <v>21602</v>
      </c>
      <c r="O63" s="293">
        <v>18974</v>
      </c>
      <c r="P63" s="292">
        <v>2</v>
      </c>
      <c r="Q63" s="293">
        <v>8</v>
      </c>
      <c r="R63" s="292">
        <f>SUM(N63:Q63)</f>
        <v>40586</v>
      </c>
      <c r="S63" s="295">
        <f>R63/$R$9</f>
        <v>0.008802758860018219</v>
      </c>
      <c r="T63" s="294">
        <v>18393</v>
      </c>
      <c r="U63" s="293">
        <v>16049</v>
      </c>
      <c r="V63" s="292"/>
      <c r="W63" s="293">
        <v>1</v>
      </c>
      <c r="X63" s="292">
        <f>SUM(T63:W63)</f>
        <v>34443</v>
      </c>
      <c r="Y63" s="291">
        <f>IF(ISERROR(R63/X63-1),"         /0",(R63/X63-1))</f>
        <v>0.17835264059460565</v>
      </c>
    </row>
    <row r="64" spans="1:25" s="283" customFormat="1" ht="18.75" customHeight="1">
      <c r="A64" s="298" t="s">
        <v>299</v>
      </c>
      <c r="B64" s="296">
        <v>3063</v>
      </c>
      <c r="C64" s="293">
        <v>4035</v>
      </c>
      <c r="D64" s="292">
        <v>0</v>
      </c>
      <c r="E64" s="293">
        <v>0</v>
      </c>
      <c r="F64" s="292">
        <f t="shared" si="8"/>
        <v>7098</v>
      </c>
      <c r="G64" s="295">
        <f t="shared" si="9"/>
        <v>0.010993981035460157</v>
      </c>
      <c r="H64" s="296">
        <v>2814</v>
      </c>
      <c r="I64" s="293">
        <v>2781</v>
      </c>
      <c r="J64" s="292"/>
      <c r="K64" s="293"/>
      <c r="L64" s="292">
        <f t="shared" si="10"/>
        <v>5595</v>
      </c>
      <c r="M64" s="297">
        <f t="shared" si="11"/>
        <v>0.268632707774799</v>
      </c>
      <c r="N64" s="296">
        <v>24494</v>
      </c>
      <c r="O64" s="293">
        <v>26115</v>
      </c>
      <c r="P64" s="292"/>
      <c r="Q64" s="293"/>
      <c r="R64" s="292">
        <f t="shared" si="12"/>
        <v>50609</v>
      </c>
      <c r="S64" s="295">
        <f t="shared" si="13"/>
        <v>0.01097666247343079</v>
      </c>
      <c r="T64" s="294">
        <v>18030</v>
      </c>
      <c r="U64" s="293">
        <v>16732</v>
      </c>
      <c r="V64" s="292"/>
      <c r="W64" s="293">
        <v>0</v>
      </c>
      <c r="X64" s="292">
        <f t="shared" si="14"/>
        <v>34762</v>
      </c>
      <c r="Y64" s="291">
        <f t="shared" si="15"/>
        <v>0.45587135377711285</v>
      </c>
    </row>
    <row r="65" spans="1:25" s="283" customFormat="1" ht="18.75" customHeight="1">
      <c r="A65" s="298" t="s">
        <v>303</v>
      </c>
      <c r="B65" s="296">
        <v>1572</v>
      </c>
      <c r="C65" s="293">
        <v>1079</v>
      </c>
      <c r="D65" s="292">
        <v>0</v>
      </c>
      <c r="E65" s="293">
        <v>0</v>
      </c>
      <c r="F65" s="292">
        <f t="shared" si="8"/>
        <v>2651</v>
      </c>
      <c r="G65" s="295">
        <f t="shared" si="9"/>
        <v>0.0041060923816574925</v>
      </c>
      <c r="H65" s="296">
        <v>963</v>
      </c>
      <c r="I65" s="293">
        <v>782</v>
      </c>
      <c r="J65" s="292"/>
      <c r="K65" s="293"/>
      <c r="L65" s="292">
        <f t="shared" si="10"/>
        <v>1745</v>
      </c>
      <c r="M65" s="297">
        <f t="shared" si="11"/>
        <v>0.5191977077363896</v>
      </c>
      <c r="N65" s="296">
        <v>9642</v>
      </c>
      <c r="O65" s="293">
        <v>7109</v>
      </c>
      <c r="P65" s="292"/>
      <c r="Q65" s="293"/>
      <c r="R65" s="292">
        <f t="shared" si="12"/>
        <v>16751</v>
      </c>
      <c r="S65" s="295">
        <f t="shared" si="13"/>
        <v>0.0036331496985208</v>
      </c>
      <c r="T65" s="294">
        <v>6575</v>
      </c>
      <c r="U65" s="293">
        <v>5266</v>
      </c>
      <c r="V65" s="292">
        <v>1</v>
      </c>
      <c r="W65" s="293"/>
      <c r="X65" s="292">
        <f t="shared" si="14"/>
        <v>11842</v>
      </c>
      <c r="Y65" s="291">
        <f t="shared" si="15"/>
        <v>0.4145414625907786</v>
      </c>
    </row>
    <row r="66" spans="1:25" s="283" customFormat="1" ht="18.75" customHeight="1">
      <c r="A66" s="298" t="s">
        <v>302</v>
      </c>
      <c r="B66" s="296">
        <v>1213</v>
      </c>
      <c r="C66" s="293">
        <v>970</v>
      </c>
      <c r="D66" s="292">
        <v>0</v>
      </c>
      <c r="E66" s="293">
        <v>0</v>
      </c>
      <c r="F66" s="292">
        <f t="shared" si="8"/>
        <v>2183</v>
      </c>
      <c r="G66" s="295">
        <f t="shared" si="9"/>
        <v>0.0033812145111875914</v>
      </c>
      <c r="H66" s="296">
        <v>1150</v>
      </c>
      <c r="I66" s="293">
        <v>1171</v>
      </c>
      <c r="J66" s="292"/>
      <c r="K66" s="293"/>
      <c r="L66" s="292">
        <f t="shared" si="10"/>
        <v>2321</v>
      </c>
      <c r="M66" s="297">
        <f t="shared" si="11"/>
        <v>-0.05945713054717794</v>
      </c>
      <c r="N66" s="296">
        <v>9216</v>
      </c>
      <c r="O66" s="293">
        <v>8153</v>
      </c>
      <c r="P66" s="292"/>
      <c r="Q66" s="293"/>
      <c r="R66" s="292">
        <f t="shared" si="12"/>
        <v>17369</v>
      </c>
      <c r="S66" s="295">
        <f t="shared" si="13"/>
        <v>0.0037671886522361517</v>
      </c>
      <c r="T66" s="294">
        <v>7959</v>
      </c>
      <c r="U66" s="293">
        <v>7920</v>
      </c>
      <c r="V66" s="292">
        <v>48</v>
      </c>
      <c r="W66" s="293">
        <v>43</v>
      </c>
      <c r="X66" s="292">
        <f t="shared" si="14"/>
        <v>15970</v>
      </c>
      <c r="Y66" s="291">
        <f t="shared" si="15"/>
        <v>0.08760175328741382</v>
      </c>
    </row>
    <row r="67" spans="1:25" s="283" customFormat="1" ht="18.75" customHeight="1">
      <c r="A67" s="298" t="s">
        <v>304</v>
      </c>
      <c r="B67" s="296">
        <v>694</v>
      </c>
      <c r="C67" s="293">
        <v>723</v>
      </c>
      <c r="D67" s="292">
        <v>206</v>
      </c>
      <c r="E67" s="293">
        <v>342</v>
      </c>
      <c r="F67" s="292">
        <f t="shared" si="8"/>
        <v>1965</v>
      </c>
      <c r="G67" s="295">
        <f t="shared" si="9"/>
        <v>0.0030435577253704158</v>
      </c>
      <c r="H67" s="296">
        <v>147</v>
      </c>
      <c r="I67" s="293">
        <v>77</v>
      </c>
      <c r="J67" s="292">
        <v>771</v>
      </c>
      <c r="K67" s="293">
        <v>911</v>
      </c>
      <c r="L67" s="292">
        <f t="shared" si="10"/>
        <v>1906</v>
      </c>
      <c r="M67" s="297">
        <f t="shared" si="11"/>
        <v>0.030954879328436435</v>
      </c>
      <c r="N67" s="296">
        <v>2232</v>
      </c>
      <c r="O67" s="293">
        <v>1784</v>
      </c>
      <c r="P67" s="292">
        <v>3216</v>
      </c>
      <c r="Q67" s="293">
        <v>3365</v>
      </c>
      <c r="R67" s="292">
        <f t="shared" si="12"/>
        <v>10597</v>
      </c>
      <c r="S67" s="295">
        <f t="shared" si="13"/>
        <v>0.002298399340649807</v>
      </c>
      <c r="T67" s="294">
        <v>1316</v>
      </c>
      <c r="U67" s="293">
        <v>479</v>
      </c>
      <c r="V67" s="292">
        <v>4705</v>
      </c>
      <c r="W67" s="293">
        <v>5256</v>
      </c>
      <c r="X67" s="292">
        <f t="shared" si="14"/>
        <v>11756</v>
      </c>
      <c r="Y67" s="291">
        <f t="shared" si="15"/>
        <v>-0.09858795508676421</v>
      </c>
    </row>
    <row r="68" spans="1:25" s="283" customFormat="1" ht="18.75" customHeight="1" thickBot="1">
      <c r="A68" s="298" t="s">
        <v>253</v>
      </c>
      <c r="B68" s="296">
        <v>13842</v>
      </c>
      <c r="C68" s="293">
        <v>11407</v>
      </c>
      <c r="D68" s="292">
        <v>621</v>
      </c>
      <c r="E68" s="293">
        <v>600</v>
      </c>
      <c r="F68" s="292">
        <f t="shared" si="8"/>
        <v>26470</v>
      </c>
      <c r="G68" s="295">
        <f t="shared" si="9"/>
        <v>0.040998968443030484</v>
      </c>
      <c r="H68" s="296">
        <v>13841</v>
      </c>
      <c r="I68" s="293">
        <v>10947</v>
      </c>
      <c r="J68" s="292">
        <v>782</v>
      </c>
      <c r="K68" s="293">
        <v>732</v>
      </c>
      <c r="L68" s="292">
        <f t="shared" si="10"/>
        <v>26302</v>
      </c>
      <c r="M68" s="297">
        <f t="shared" si="11"/>
        <v>0.0063873469698121355</v>
      </c>
      <c r="N68" s="296">
        <v>106690</v>
      </c>
      <c r="O68" s="293">
        <v>90442</v>
      </c>
      <c r="P68" s="292">
        <v>6609</v>
      </c>
      <c r="Q68" s="293">
        <v>6292</v>
      </c>
      <c r="R68" s="292">
        <f t="shared" si="12"/>
        <v>210033</v>
      </c>
      <c r="S68" s="295">
        <f t="shared" si="13"/>
        <v>0.045554374701774175</v>
      </c>
      <c r="T68" s="294">
        <v>89269</v>
      </c>
      <c r="U68" s="293">
        <v>74786</v>
      </c>
      <c r="V68" s="292">
        <v>6929</v>
      </c>
      <c r="W68" s="293">
        <v>7196</v>
      </c>
      <c r="X68" s="292">
        <f t="shared" si="14"/>
        <v>178180</v>
      </c>
      <c r="Y68" s="291">
        <f t="shared" si="15"/>
        <v>0.178768660904703</v>
      </c>
    </row>
    <row r="69" spans="1:25" s="299" customFormat="1" ht="18.75" customHeight="1">
      <c r="A69" s="306" t="s">
        <v>60</v>
      </c>
      <c r="B69" s="303">
        <f>SUM(B70:B76)</f>
        <v>6047</v>
      </c>
      <c r="C69" s="302">
        <f>SUM(C70:C76)</f>
        <v>4985</v>
      </c>
      <c r="D69" s="301">
        <f>SUM(D70:D76)</f>
        <v>3</v>
      </c>
      <c r="E69" s="302">
        <f>SUM(E70:E76)</f>
        <v>2</v>
      </c>
      <c r="F69" s="301">
        <f t="shared" si="8"/>
        <v>11037</v>
      </c>
      <c r="G69" s="304">
        <f t="shared" si="9"/>
        <v>0.01709503644524849</v>
      </c>
      <c r="H69" s="303">
        <f>SUM(H70:H76)</f>
        <v>6136</v>
      </c>
      <c r="I69" s="302">
        <f>SUM(I70:I76)</f>
        <v>4699</v>
      </c>
      <c r="J69" s="301">
        <f>SUM(J70:J76)</f>
        <v>40</v>
      </c>
      <c r="K69" s="302">
        <f>SUM(K70:K76)</f>
        <v>99</v>
      </c>
      <c r="L69" s="301">
        <f t="shared" si="10"/>
        <v>10974</v>
      </c>
      <c r="M69" s="305">
        <f t="shared" si="11"/>
        <v>0.005740841990158563</v>
      </c>
      <c r="N69" s="303">
        <f>SUM(N70:N76)</f>
        <v>43984</v>
      </c>
      <c r="O69" s="302">
        <f>SUM(O70:O76)</f>
        <v>43687</v>
      </c>
      <c r="P69" s="301">
        <f>SUM(P70:P76)</f>
        <v>769</v>
      </c>
      <c r="Q69" s="302">
        <f>SUM(Q70:Q76)</f>
        <v>932</v>
      </c>
      <c r="R69" s="301">
        <f t="shared" si="12"/>
        <v>89372</v>
      </c>
      <c r="S69" s="304">
        <f t="shared" si="13"/>
        <v>0.01938402810913981</v>
      </c>
      <c r="T69" s="303">
        <f>SUM(T70:T76)</f>
        <v>40311</v>
      </c>
      <c r="U69" s="302">
        <f>SUM(U70:U76)</f>
        <v>38953</v>
      </c>
      <c r="V69" s="301">
        <f>SUM(V70:V76)</f>
        <v>2190</v>
      </c>
      <c r="W69" s="302">
        <f>SUM(W70:W76)</f>
        <v>3050</v>
      </c>
      <c r="X69" s="301">
        <f t="shared" si="14"/>
        <v>84504</v>
      </c>
      <c r="Y69" s="300">
        <f t="shared" si="15"/>
        <v>0.057606740509325016</v>
      </c>
    </row>
    <row r="70" spans="1:25" ht="18.75" customHeight="1">
      <c r="A70" s="298" t="s">
        <v>305</v>
      </c>
      <c r="B70" s="296">
        <v>1220</v>
      </c>
      <c r="C70" s="293">
        <v>1287</v>
      </c>
      <c r="D70" s="292">
        <v>0</v>
      </c>
      <c r="E70" s="293">
        <v>0</v>
      </c>
      <c r="F70" s="292">
        <f t="shared" si="8"/>
        <v>2507</v>
      </c>
      <c r="G70" s="295">
        <f t="shared" si="9"/>
        <v>0.003883053036897523</v>
      </c>
      <c r="H70" s="296">
        <v>1091</v>
      </c>
      <c r="I70" s="293">
        <v>1121</v>
      </c>
      <c r="J70" s="292">
        <v>32</v>
      </c>
      <c r="K70" s="293">
        <v>48</v>
      </c>
      <c r="L70" s="292">
        <f t="shared" si="10"/>
        <v>2292</v>
      </c>
      <c r="M70" s="297">
        <f t="shared" si="11"/>
        <v>0.09380453752181506</v>
      </c>
      <c r="N70" s="296">
        <v>9141</v>
      </c>
      <c r="O70" s="293">
        <v>9925</v>
      </c>
      <c r="P70" s="292">
        <v>354</v>
      </c>
      <c r="Q70" s="293">
        <v>412</v>
      </c>
      <c r="R70" s="292">
        <f t="shared" si="12"/>
        <v>19832</v>
      </c>
      <c r="S70" s="295">
        <f t="shared" si="13"/>
        <v>0.0043013924434997615</v>
      </c>
      <c r="T70" s="294">
        <v>7369</v>
      </c>
      <c r="U70" s="293">
        <v>7880</v>
      </c>
      <c r="V70" s="292">
        <v>750</v>
      </c>
      <c r="W70" s="293">
        <v>733</v>
      </c>
      <c r="X70" s="292">
        <f t="shared" si="14"/>
        <v>16732</v>
      </c>
      <c r="Y70" s="291">
        <f t="shared" si="15"/>
        <v>0.1852737269901985</v>
      </c>
    </row>
    <row r="71" spans="1:25" ht="18.75" customHeight="1">
      <c r="A71" s="298" t="s">
        <v>306</v>
      </c>
      <c r="B71" s="296">
        <v>1103</v>
      </c>
      <c r="C71" s="293">
        <v>1047</v>
      </c>
      <c r="D71" s="292">
        <v>0</v>
      </c>
      <c r="E71" s="293">
        <v>0</v>
      </c>
      <c r="F71" s="292">
        <f t="shared" si="8"/>
        <v>2150</v>
      </c>
      <c r="G71" s="295">
        <f t="shared" si="9"/>
        <v>0.0033301013280134318</v>
      </c>
      <c r="H71" s="296">
        <v>860</v>
      </c>
      <c r="I71" s="293">
        <v>893</v>
      </c>
      <c r="J71" s="292">
        <v>5</v>
      </c>
      <c r="K71" s="293">
        <v>12</v>
      </c>
      <c r="L71" s="292">
        <f t="shared" si="10"/>
        <v>1770</v>
      </c>
      <c r="M71" s="297">
        <f t="shared" si="11"/>
        <v>0.21468926553672318</v>
      </c>
      <c r="N71" s="296">
        <v>7261</v>
      </c>
      <c r="O71" s="293">
        <v>7920</v>
      </c>
      <c r="P71" s="292">
        <v>97</v>
      </c>
      <c r="Q71" s="293">
        <v>153</v>
      </c>
      <c r="R71" s="292">
        <f t="shared" si="12"/>
        <v>15431</v>
      </c>
      <c r="S71" s="295">
        <f t="shared" si="13"/>
        <v>0.0033468529041773307</v>
      </c>
      <c r="T71" s="294">
        <v>5764</v>
      </c>
      <c r="U71" s="293">
        <v>6588</v>
      </c>
      <c r="V71" s="292">
        <v>30</v>
      </c>
      <c r="W71" s="293">
        <v>72</v>
      </c>
      <c r="X71" s="292">
        <f t="shared" si="14"/>
        <v>12454</v>
      </c>
      <c r="Y71" s="291">
        <f t="shared" si="15"/>
        <v>0.23903966597077253</v>
      </c>
    </row>
    <row r="72" spans="1:25" ht="18.75" customHeight="1">
      <c r="A72" s="298" t="s">
        <v>308</v>
      </c>
      <c r="B72" s="296">
        <v>662</v>
      </c>
      <c r="C72" s="293">
        <v>606</v>
      </c>
      <c r="D72" s="292">
        <v>0</v>
      </c>
      <c r="E72" s="293">
        <v>0</v>
      </c>
      <c r="F72" s="292">
        <f t="shared" si="8"/>
        <v>1268</v>
      </c>
      <c r="G72" s="295">
        <f t="shared" si="9"/>
        <v>0.0019639853413586194</v>
      </c>
      <c r="H72" s="296">
        <v>282</v>
      </c>
      <c r="I72" s="293">
        <v>188</v>
      </c>
      <c r="J72" s="292">
        <v>1</v>
      </c>
      <c r="K72" s="293"/>
      <c r="L72" s="292">
        <f t="shared" si="10"/>
        <v>471</v>
      </c>
      <c r="M72" s="297">
        <f t="shared" si="11"/>
        <v>1.692144373673036</v>
      </c>
      <c r="N72" s="296">
        <v>3323</v>
      </c>
      <c r="O72" s="293">
        <v>3870</v>
      </c>
      <c r="P72" s="292"/>
      <c r="Q72" s="293">
        <v>2</v>
      </c>
      <c r="R72" s="292">
        <f t="shared" si="12"/>
        <v>7195</v>
      </c>
      <c r="S72" s="295">
        <f t="shared" si="13"/>
        <v>0.0015605344206827746</v>
      </c>
      <c r="T72" s="294">
        <v>1855</v>
      </c>
      <c r="U72" s="293">
        <v>1733</v>
      </c>
      <c r="V72" s="292">
        <v>1</v>
      </c>
      <c r="W72" s="293"/>
      <c r="X72" s="292">
        <f t="shared" si="14"/>
        <v>3589</v>
      </c>
      <c r="Y72" s="291">
        <f t="shared" si="15"/>
        <v>1.004736695458345</v>
      </c>
    </row>
    <row r="73" spans="1:25" ht="18.75" customHeight="1">
      <c r="A73" s="298" t="s">
        <v>307</v>
      </c>
      <c r="B73" s="296">
        <v>645</v>
      </c>
      <c r="C73" s="293">
        <v>516</v>
      </c>
      <c r="D73" s="292">
        <v>0</v>
      </c>
      <c r="E73" s="293">
        <v>0</v>
      </c>
      <c r="F73" s="292">
        <f t="shared" si="8"/>
        <v>1161</v>
      </c>
      <c r="G73" s="295">
        <f t="shared" si="9"/>
        <v>0.0017982547171272532</v>
      </c>
      <c r="H73" s="296">
        <v>1086</v>
      </c>
      <c r="I73" s="293">
        <v>687</v>
      </c>
      <c r="J73" s="292">
        <v>0</v>
      </c>
      <c r="K73" s="293">
        <v>0</v>
      </c>
      <c r="L73" s="292">
        <f t="shared" si="10"/>
        <v>1773</v>
      </c>
      <c r="M73" s="297">
        <f t="shared" si="11"/>
        <v>-0.3451776649746193</v>
      </c>
      <c r="N73" s="296">
        <v>7959</v>
      </c>
      <c r="O73" s="293">
        <v>7591</v>
      </c>
      <c r="P73" s="292">
        <v>0</v>
      </c>
      <c r="Q73" s="293">
        <v>0</v>
      </c>
      <c r="R73" s="292">
        <f t="shared" si="12"/>
        <v>15550</v>
      </c>
      <c r="S73" s="295">
        <f t="shared" si="13"/>
        <v>0.003372662993970416</v>
      </c>
      <c r="T73" s="294">
        <v>7715</v>
      </c>
      <c r="U73" s="293">
        <v>7596</v>
      </c>
      <c r="V73" s="292">
        <v>213</v>
      </c>
      <c r="W73" s="293">
        <v>280</v>
      </c>
      <c r="X73" s="292">
        <f t="shared" si="14"/>
        <v>15804</v>
      </c>
      <c r="Y73" s="291">
        <f t="shared" si="15"/>
        <v>-0.016071880536573047</v>
      </c>
    </row>
    <row r="74" spans="1:25" ht="18.75" customHeight="1">
      <c r="A74" s="298" t="s">
        <v>310</v>
      </c>
      <c r="B74" s="296">
        <v>452</v>
      </c>
      <c r="C74" s="293">
        <v>335</v>
      </c>
      <c r="D74" s="292">
        <v>0</v>
      </c>
      <c r="E74" s="293">
        <v>0</v>
      </c>
      <c r="F74" s="292">
        <f>SUM(B74:E74)</f>
        <v>787</v>
      </c>
      <c r="G74" s="295">
        <f>F74/$F$9</f>
        <v>0.0012189719744867772</v>
      </c>
      <c r="H74" s="296">
        <v>473</v>
      </c>
      <c r="I74" s="293">
        <v>314</v>
      </c>
      <c r="J74" s="292"/>
      <c r="K74" s="293">
        <v>17</v>
      </c>
      <c r="L74" s="292">
        <f>SUM(H74:K74)</f>
        <v>804</v>
      </c>
      <c r="M74" s="297">
        <f>IF(ISERROR(F74/L74-1),"         /0",(F74/L74-1))</f>
        <v>-0.021144278606965217</v>
      </c>
      <c r="N74" s="296">
        <v>2105</v>
      </c>
      <c r="O74" s="293">
        <v>1943</v>
      </c>
      <c r="P74" s="292">
        <v>2</v>
      </c>
      <c r="Q74" s="293">
        <v>30</v>
      </c>
      <c r="R74" s="292">
        <f>SUM(N74:Q74)</f>
        <v>4080</v>
      </c>
      <c r="S74" s="295">
        <f>R74/$R$9</f>
        <v>0.0008849173643343599</v>
      </c>
      <c r="T74" s="294">
        <v>2254</v>
      </c>
      <c r="U74" s="293">
        <v>1867</v>
      </c>
      <c r="V74" s="292"/>
      <c r="W74" s="293">
        <v>143</v>
      </c>
      <c r="X74" s="292">
        <f>SUM(T74:W74)</f>
        <v>4264</v>
      </c>
      <c r="Y74" s="291">
        <f>IF(ISERROR(R74/X74-1),"         /0",(R74/X74-1))</f>
        <v>-0.04315196998123827</v>
      </c>
    </row>
    <row r="75" spans="1:25" ht="18.75" customHeight="1">
      <c r="A75" s="298" t="s">
        <v>309</v>
      </c>
      <c r="B75" s="296">
        <v>310</v>
      </c>
      <c r="C75" s="293">
        <v>158</v>
      </c>
      <c r="D75" s="292">
        <v>0</v>
      </c>
      <c r="E75" s="293">
        <v>0</v>
      </c>
      <c r="F75" s="292">
        <f>SUM(B75:E75)</f>
        <v>468</v>
      </c>
      <c r="G75" s="295">
        <f>F75/$F$9</f>
        <v>0.0007248778704699006</v>
      </c>
      <c r="H75" s="296">
        <v>343</v>
      </c>
      <c r="I75" s="293">
        <v>222</v>
      </c>
      <c r="J75" s="292">
        <v>1</v>
      </c>
      <c r="K75" s="293">
        <v>6</v>
      </c>
      <c r="L75" s="292">
        <f>SUM(H75:K75)</f>
        <v>572</v>
      </c>
      <c r="M75" s="297">
        <f>IF(ISERROR(F75/L75-1),"         /0",(F75/L75-1))</f>
        <v>-0.18181818181818177</v>
      </c>
      <c r="N75" s="296">
        <v>2457</v>
      </c>
      <c r="O75" s="293">
        <v>2330</v>
      </c>
      <c r="P75" s="292">
        <v>2</v>
      </c>
      <c r="Q75" s="293">
        <v>56</v>
      </c>
      <c r="R75" s="292">
        <f>SUM(N75:Q75)</f>
        <v>4845</v>
      </c>
      <c r="S75" s="295">
        <f>R75/$R$9</f>
        <v>0.0010508393701470524</v>
      </c>
      <c r="T75" s="294">
        <v>2451</v>
      </c>
      <c r="U75" s="293">
        <v>2271</v>
      </c>
      <c r="V75" s="292">
        <v>1</v>
      </c>
      <c r="W75" s="293">
        <v>155</v>
      </c>
      <c r="X75" s="292">
        <f>SUM(T75:W75)</f>
        <v>4878</v>
      </c>
      <c r="Y75" s="291">
        <f>IF(ISERROR(R75/X75-1),"         /0",(R75/X75-1))</f>
        <v>-0.006765067650676526</v>
      </c>
    </row>
    <row r="76" spans="1:25" ht="18.75" customHeight="1" thickBot="1">
      <c r="A76" s="298" t="s">
        <v>253</v>
      </c>
      <c r="B76" s="296">
        <v>1655</v>
      </c>
      <c r="C76" s="293">
        <v>1036</v>
      </c>
      <c r="D76" s="292">
        <v>3</v>
      </c>
      <c r="E76" s="293">
        <v>2</v>
      </c>
      <c r="F76" s="292">
        <f>SUM(B76:E76)</f>
        <v>2696</v>
      </c>
      <c r="G76" s="295">
        <f>F76/$F$9</f>
        <v>0.004175792176894982</v>
      </c>
      <c r="H76" s="296">
        <v>2001</v>
      </c>
      <c r="I76" s="293">
        <v>1274</v>
      </c>
      <c r="J76" s="292">
        <v>1</v>
      </c>
      <c r="K76" s="293">
        <v>16</v>
      </c>
      <c r="L76" s="292">
        <f>SUM(H76:K76)</f>
        <v>3292</v>
      </c>
      <c r="M76" s="297">
        <f>IF(ISERROR(F76/L76-1),"         /0",(F76/L76-1))</f>
        <v>-0.18104495747266103</v>
      </c>
      <c r="N76" s="296">
        <v>11738</v>
      </c>
      <c r="O76" s="293">
        <v>10108</v>
      </c>
      <c r="P76" s="292">
        <v>314</v>
      </c>
      <c r="Q76" s="293">
        <v>279</v>
      </c>
      <c r="R76" s="292">
        <f>SUM(N76:Q76)</f>
        <v>22439</v>
      </c>
      <c r="S76" s="295">
        <f>R76/$R$9</f>
        <v>0.004866828612328114</v>
      </c>
      <c r="T76" s="294">
        <v>12903</v>
      </c>
      <c r="U76" s="293">
        <v>11018</v>
      </c>
      <c r="V76" s="292">
        <v>1195</v>
      </c>
      <c r="W76" s="293">
        <v>1667</v>
      </c>
      <c r="X76" s="292">
        <f>SUM(T76:W76)</f>
        <v>26783</v>
      </c>
      <c r="Y76" s="291">
        <f>IF(ISERROR(R76/X76-1),"         /0",(R76/X76-1))</f>
        <v>-0.16219243550013063</v>
      </c>
    </row>
    <row r="77" spans="1:25" s="283" customFormat="1" ht="18.75" customHeight="1" thickBot="1">
      <c r="A77" s="290" t="s">
        <v>59</v>
      </c>
      <c r="B77" s="287">
        <v>1076</v>
      </c>
      <c r="C77" s="286">
        <v>324</v>
      </c>
      <c r="D77" s="285">
        <v>0</v>
      </c>
      <c r="E77" s="286">
        <v>0</v>
      </c>
      <c r="F77" s="285">
        <f>SUM(B77:E77)</f>
        <v>1400</v>
      </c>
      <c r="G77" s="288">
        <f>F77/$F$9</f>
        <v>0.002168438074055258</v>
      </c>
      <c r="H77" s="287">
        <v>1606</v>
      </c>
      <c r="I77" s="286">
        <v>305</v>
      </c>
      <c r="J77" s="285">
        <v>4</v>
      </c>
      <c r="K77" s="286">
        <v>4</v>
      </c>
      <c r="L77" s="285">
        <f>SUM(H77:K77)</f>
        <v>1919</v>
      </c>
      <c r="M77" s="289">
        <f>IF(ISERROR(F77/L77-1),"         /0",(F77/L77-1))</f>
        <v>-0.27045336112558627</v>
      </c>
      <c r="N77" s="287">
        <v>8008</v>
      </c>
      <c r="O77" s="286">
        <v>1953</v>
      </c>
      <c r="P77" s="285">
        <v>1856</v>
      </c>
      <c r="Q77" s="286">
        <v>1872</v>
      </c>
      <c r="R77" s="285">
        <f>SUM(N77:Q77)</f>
        <v>13689</v>
      </c>
      <c r="S77" s="288">
        <f>R77/$R$9</f>
        <v>0.0029690278922482973</v>
      </c>
      <c r="T77" s="287">
        <v>9612</v>
      </c>
      <c r="U77" s="286">
        <v>2700</v>
      </c>
      <c r="V77" s="285">
        <v>12</v>
      </c>
      <c r="W77" s="286">
        <v>12</v>
      </c>
      <c r="X77" s="285">
        <f>SUM(T77:W77)</f>
        <v>12336</v>
      </c>
      <c r="Y77" s="284">
        <f>IF(ISERROR(R77/X77-1),"         /0",(R77/X77-1))</f>
        <v>0.1096789883268483</v>
      </c>
    </row>
    <row r="78" ht="15" thickTop="1">
      <c r="A78" s="150" t="s">
        <v>44</v>
      </c>
    </row>
    <row r="79" ht="14.25">
      <c r="A79" s="150" t="s">
        <v>58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8:Y65536 M78:M65536 Y3 M3 M5:M8 Y5:Y8">
    <cfRule type="cellIs" priority="1" dxfId="69" operator="lessThan" stopIfTrue="1">
      <formula>0</formula>
    </cfRule>
  </conditionalFormatting>
  <conditionalFormatting sqref="Y9:Y77 M9:M77">
    <cfRule type="cellIs" priority="2" dxfId="69" operator="lessThan" stopIfTrue="1">
      <formula>0</formula>
    </cfRule>
    <cfRule type="cellIs" priority="3" dxfId="71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2.57421875" style="185" customWidth="1"/>
    <col min="2" max="2" width="9.421875" style="185" bestFit="1" customWidth="1"/>
    <col min="3" max="3" width="9.7109375" style="185" bestFit="1" customWidth="1"/>
    <col min="4" max="4" width="8.00390625" style="185" bestFit="1" customWidth="1"/>
    <col min="5" max="5" width="9.7109375" style="185" bestFit="1" customWidth="1"/>
    <col min="6" max="6" width="9.421875" style="185" bestFit="1" customWidth="1"/>
    <col min="7" max="7" width="10.140625" style="185" bestFit="1" customWidth="1"/>
    <col min="8" max="8" width="9.28125" style="185" bestFit="1" customWidth="1"/>
    <col min="9" max="9" width="9.7109375" style="185" bestFit="1" customWidth="1"/>
    <col min="10" max="10" width="8.57421875" style="185" customWidth="1"/>
    <col min="11" max="11" width="9.7109375" style="185" bestFit="1" customWidth="1"/>
    <col min="12" max="12" width="9.7109375" style="185" customWidth="1"/>
    <col min="13" max="13" width="10.140625" style="185" bestFit="1" customWidth="1"/>
    <col min="14" max="14" width="10.7109375" style="185" customWidth="1"/>
    <col min="15" max="15" width="10.8515625" style="185" customWidth="1"/>
    <col min="16" max="16" width="10.28125" style="185" customWidth="1"/>
    <col min="17" max="17" width="10.8515625" style="185" customWidth="1"/>
    <col min="18" max="18" width="11.00390625" style="185" customWidth="1"/>
    <col min="19" max="19" width="10.140625" style="185" bestFit="1" customWidth="1"/>
    <col min="20" max="21" width="11.140625" style="185" bestFit="1" customWidth="1"/>
    <col min="22" max="23" width="10.28125" style="185" customWidth="1"/>
    <col min="24" max="24" width="11.140625" style="185" bestFit="1" customWidth="1"/>
    <col min="25" max="25" width="8.7109375" style="185" bestFit="1" customWidth="1"/>
    <col min="26" max="16384" width="8.00390625" style="185" customWidth="1"/>
  </cols>
  <sheetData>
    <row r="1" spans="24:25" ht="18.75" thickBot="1">
      <c r="X1" s="635" t="s">
        <v>28</v>
      </c>
      <c r="Y1" s="636"/>
    </row>
    <row r="2" ht="5.25" customHeight="1" thickBot="1"/>
    <row r="3" spans="1:25" ht="24.75" customHeight="1" thickTop="1">
      <c r="A3" s="696" t="s">
        <v>69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8"/>
    </row>
    <row r="4" spans="1:25" ht="21" customHeight="1" thickBot="1">
      <c r="A4" s="707" t="s">
        <v>68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9"/>
    </row>
    <row r="5" spans="1:25" s="334" customFormat="1" ht="17.25" customHeight="1" thickBot="1" thickTop="1">
      <c r="A5" s="640" t="s">
        <v>67</v>
      </c>
      <c r="B5" s="713" t="s">
        <v>37</v>
      </c>
      <c r="C5" s="714"/>
      <c r="D5" s="714"/>
      <c r="E5" s="714"/>
      <c r="F5" s="714"/>
      <c r="G5" s="714"/>
      <c r="H5" s="714"/>
      <c r="I5" s="714"/>
      <c r="J5" s="715"/>
      <c r="K5" s="715"/>
      <c r="L5" s="715"/>
      <c r="M5" s="716"/>
      <c r="N5" s="713" t="s">
        <v>36</v>
      </c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7"/>
    </row>
    <row r="6" spans="1:25" s="225" customFormat="1" ht="26.25" customHeight="1">
      <c r="A6" s="641"/>
      <c r="B6" s="702" t="s">
        <v>455</v>
      </c>
      <c r="C6" s="703"/>
      <c r="D6" s="703"/>
      <c r="E6" s="703"/>
      <c r="F6" s="703"/>
      <c r="G6" s="720" t="s">
        <v>35</v>
      </c>
      <c r="H6" s="702" t="s">
        <v>456</v>
      </c>
      <c r="I6" s="703"/>
      <c r="J6" s="703"/>
      <c r="K6" s="703"/>
      <c r="L6" s="703"/>
      <c r="M6" s="724" t="s">
        <v>34</v>
      </c>
      <c r="N6" s="702" t="s">
        <v>457</v>
      </c>
      <c r="O6" s="703"/>
      <c r="P6" s="703"/>
      <c r="Q6" s="703"/>
      <c r="R6" s="703"/>
      <c r="S6" s="720" t="s">
        <v>35</v>
      </c>
      <c r="T6" s="702" t="s">
        <v>458</v>
      </c>
      <c r="U6" s="703"/>
      <c r="V6" s="703"/>
      <c r="W6" s="703"/>
      <c r="X6" s="703"/>
      <c r="Y6" s="704" t="s">
        <v>34</v>
      </c>
    </row>
    <row r="7" spans="1:25" s="225" customFormat="1" ht="26.25" customHeight="1">
      <c r="A7" s="642"/>
      <c r="B7" s="691" t="s">
        <v>22</v>
      </c>
      <c r="C7" s="692"/>
      <c r="D7" s="693" t="s">
        <v>21</v>
      </c>
      <c r="E7" s="723"/>
      <c r="F7" s="718" t="s">
        <v>17</v>
      </c>
      <c r="G7" s="721"/>
      <c r="H7" s="691" t="s">
        <v>22</v>
      </c>
      <c r="I7" s="692"/>
      <c r="J7" s="693" t="s">
        <v>21</v>
      </c>
      <c r="K7" s="723"/>
      <c r="L7" s="718" t="s">
        <v>17</v>
      </c>
      <c r="M7" s="725"/>
      <c r="N7" s="691" t="s">
        <v>22</v>
      </c>
      <c r="O7" s="692"/>
      <c r="P7" s="693" t="s">
        <v>21</v>
      </c>
      <c r="Q7" s="723"/>
      <c r="R7" s="375"/>
      <c r="S7" s="721"/>
      <c r="T7" s="691" t="s">
        <v>22</v>
      </c>
      <c r="U7" s="692"/>
      <c r="V7" s="693" t="s">
        <v>21</v>
      </c>
      <c r="W7" s="723"/>
      <c r="X7" s="375"/>
      <c r="Y7" s="705"/>
    </row>
    <row r="8" spans="1:25" s="330" customFormat="1" ht="28.5" thickBot="1">
      <c r="A8" s="643"/>
      <c r="B8" s="333" t="s">
        <v>19</v>
      </c>
      <c r="C8" s="331" t="s">
        <v>18</v>
      </c>
      <c r="D8" s="332" t="s">
        <v>19</v>
      </c>
      <c r="E8" s="374" t="s">
        <v>18</v>
      </c>
      <c r="F8" s="719"/>
      <c r="G8" s="722"/>
      <c r="H8" s="333" t="s">
        <v>19</v>
      </c>
      <c r="I8" s="331" t="s">
        <v>18</v>
      </c>
      <c r="J8" s="332" t="s">
        <v>19</v>
      </c>
      <c r="K8" s="374" t="s">
        <v>18</v>
      </c>
      <c r="L8" s="719"/>
      <c r="M8" s="726"/>
      <c r="N8" s="333" t="s">
        <v>19</v>
      </c>
      <c r="O8" s="331" t="s">
        <v>18</v>
      </c>
      <c r="P8" s="332" t="s">
        <v>19</v>
      </c>
      <c r="Q8" s="374" t="s">
        <v>18</v>
      </c>
      <c r="R8" s="373" t="s">
        <v>17</v>
      </c>
      <c r="S8" s="722"/>
      <c r="T8" s="333" t="s">
        <v>19</v>
      </c>
      <c r="U8" s="331" t="s">
        <v>18</v>
      </c>
      <c r="V8" s="332" t="s">
        <v>19</v>
      </c>
      <c r="W8" s="374" t="s">
        <v>18</v>
      </c>
      <c r="X8" s="373" t="s">
        <v>17</v>
      </c>
      <c r="Y8" s="706"/>
    </row>
    <row r="9" spans="1:25" s="214" customFormat="1" ht="18" customHeight="1" thickBot="1" thickTop="1">
      <c r="A9" s="372" t="s">
        <v>24</v>
      </c>
      <c r="B9" s="369">
        <f>B10+B14+B25+B31+B39+B43</f>
        <v>329675</v>
      </c>
      <c r="C9" s="368">
        <f>C10+C14+C25+C31+C39+C43</f>
        <v>310356</v>
      </c>
      <c r="D9" s="367">
        <f>D10+D14+D25+D31+D39+D43</f>
        <v>2785</v>
      </c>
      <c r="E9" s="366">
        <f>E10+E14+E25+E31+E39+E43</f>
        <v>2810</v>
      </c>
      <c r="F9" s="365">
        <f aca="true" t="shared" si="0" ref="F9:F43">SUM(B9:E9)</f>
        <v>645626</v>
      </c>
      <c r="G9" s="370">
        <f aca="true" t="shared" si="1" ref="G9:G43">F9/$F$9</f>
        <v>1</v>
      </c>
      <c r="H9" s="369">
        <f>H10+H14+H25+H31+H39+H43</f>
        <v>310033</v>
      </c>
      <c r="I9" s="368">
        <f>I10+I14+I25+I31+I39+I43</f>
        <v>280914</v>
      </c>
      <c r="J9" s="367">
        <f>J10+J14+J25+J31+J39+J43</f>
        <v>3790</v>
      </c>
      <c r="K9" s="366">
        <f>K10+K14+K25+K31+K39+K43</f>
        <v>4198</v>
      </c>
      <c r="L9" s="365">
        <f aca="true" t="shared" si="2" ref="L9:L43">SUM(H9:K9)</f>
        <v>598935</v>
      </c>
      <c r="M9" s="371">
        <f aca="true" t="shared" si="3" ref="M9:M43">IF(ISERROR(F9/L9-1),"         /0",(F9/L9-1))</f>
        <v>0.07795670648734832</v>
      </c>
      <c r="N9" s="369">
        <f>N10+N14+N25+N31+N39+N43</f>
        <v>2342039</v>
      </c>
      <c r="O9" s="368">
        <f>O10+O14+O25+O31+O39+O43</f>
        <v>2225776</v>
      </c>
      <c r="P9" s="367">
        <f>P10+P14+P25+P31+P39+P43</f>
        <v>21884</v>
      </c>
      <c r="Q9" s="366">
        <f>Q10+Q14+Q25+Q31+Q39+Q43</f>
        <v>20901</v>
      </c>
      <c r="R9" s="365">
        <f aca="true" t="shared" si="4" ref="R9:R43">SUM(N9:Q9)</f>
        <v>4610600</v>
      </c>
      <c r="S9" s="370">
        <f aca="true" t="shared" si="5" ref="S9:S43">R9/$R$9</f>
        <v>1</v>
      </c>
      <c r="T9" s="369">
        <f>T10+T14+T25+T31+T39+T43</f>
        <v>2043473</v>
      </c>
      <c r="U9" s="368">
        <f>U10+U14+U25+U31+U39+U43</f>
        <v>1965170</v>
      </c>
      <c r="V9" s="367">
        <f>V10+V14+V25+V31+V39+V43</f>
        <v>26290</v>
      </c>
      <c r="W9" s="366">
        <f>W10+W14+W25+W31+W39+W43</f>
        <v>27887</v>
      </c>
      <c r="X9" s="365">
        <f aca="true" t="shared" si="6" ref="X9:X43">SUM(T9:W9)</f>
        <v>4062820</v>
      </c>
      <c r="Y9" s="364">
        <f>IF(ISERROR(R9/X9-1),"         /0",(R9/X9-1))</f>
        <v>0.13482753358504684</v>
      </c>
    </row>
    <row r="10" spans="1:25" s="347" customFormat="1" ht="18.75" customHeight="1">
      <c r="A10" s="356" t="s">
        <v>64</v>
      </c>
      <c r="B10" s="353">
        <f>SUM(B11:B13)</f>
        <v>109673</v>
      </c>
      <c r="C10" s="352">
        <f>SUM(C11:C13)</f>
        <v>102415</v>
      </c>
      <c r="D10" s="351">
        <f>SUM(D11:D13)</f>
        <v>37</v>
      </c>
      <c r="E10" s="350">
        <f>SUM(E11:E13)</f>
        <v>27</v>
      </c>
      <c r="F10" s="349">
        <f t="shared" si="0"/>
        <v>212152</v>
      </c>
      <c r="G10" s="354">
        <f t="shared" si="1"/>
        <v>0.32859891020497933</v>
      </c>
      <c r="H10" s="353">
        <f>SUM(H11:H13)</f>
        <v>124332</v>
      </c>
      <c r="I10" s="352">
        <f>SUM(I11:I13)</f>
        <v>110712</v>
      </c>
      <c r="J10" s="351">
        <f>SUM(J11:J13)</f>
        <v>158</v>
      </c>
      <c r="K10" s="350">
        <f>SUM(K11:K13)</f>
        <v>119</v>
      </c>
      <c r="L10" s="349">
        <f t="shared" si="2"/>
        <v>235321</v>
      </c>
      <c r="M10" s="355">
        <f t="shared" si="3"/>
        <v>-0.09845700128760293</v>
      </c>
      <c r="N10" s="353">
        <f>SUM(N11:N13)</f>
        <v>783993</v>
      </c>
      <c r="O10" s="352">
        <f>SUM(O11:O13)</f>
        <v>769712</v>
      </c>
      <c r="P10" s="351">
        <f>SUM(P11:P13)</f>
        <v>1028</v>
      </c>
      <c r="Q10" s="350">
        <f>SUM(Q11:Q13)</f>
        <v>854</v>
      </c>
      <c r="R10" s="349">
        <f t="shared" si="4"/>
        <v>1555587</v>
      </c>
      <c r="S10" s="354">
        <f t="shared" si="5"/>
        <v>0.3373936147139201</v>
      </c>
      <c r="T10" s="353">
        <f>SUM(T11:T13)</f>
        <v>794788</v>
      </c>
      <c r="U10" s="352">
        <f>SUM(U11:U13)</f>
        <v>792550</v>
      </c>
      <c r="V10" s="351">
        <f>SUM(V11:V13)</f>
        <v>2853</v>
      </c>
      <c r="W10" s="350">
        <f>SUM(W11:W13)</f>
        <v>3062</v>
      </c>
      <c r="X10" s="349">
        <f t="shared" si="6"/>
        <v>1593253</v>
      </c>
      <c r="Y10" s="502">
        <f aca="true" t="shared" si="7" ref="Y10:Y43">IF(ISERROR(R10/X10-1),"         /0",IF(R10/X10&gt;5,"  *  ",(R10/X10-1)))</f>
        <v>-0.023640940892626583</v>
      </c>
    </row>
    <row r="11" spans="1:25" ht="18.75" customHeight="1">
      <c r="A11" s="298" t="s">
        <v>311</v>
      </c>
      <c r="B11" s="296">
        <v>105569</v>
      </c>
      <c r="C11" s="293">
        <v>99625</v>
      </c>
      <c r="D11" s="292">
        <v>37</v>
      </c>
      <c r="E11" s="345">
        <v>27</v>
      </c>
      <c r="F11" s="344">
        <f t="shared" si="0"/>
        <v>205258</v>
      </c>
      <c r="G11" s="295">
        <f t="shared" si="1"/>
        <v>0.3179209015745958</v>
      </c>
      <c r="H11" s="296">
        <v>119348</v>
      </c>
      <c r="I11" s="293">
        <v>107561</v>
      </c>
      <c r="J11" s="292">
        <v>158</v>
      </c>
      <c r="K11" s="345">
        <v>119</v>
      </c>
      <c r="L11" s="344">
        <f t="shared" si="2"/>
        <v>227186</v>
      </c>
      <c r="M11" s="346">
        <f t="shared" si="3"/>
        <v>-0.0965200320442281</v>
      </c>
      <c r="N11" s="296">
        <v>754351</v>
      </c>
      <c r="O11" s="293">
        <v>748567</v>
      </c>
      <c r="P11" s="292">
        <v>1028</v>
      </c>
      <c r="Q11" s="345">
        <v>854</v>
      </c>
      <c r="R11" s="344">
        <f t="shared" si="4"/>
        <v>1504800</v>
      </c>
      <c r="S11" s="295">
        <f t="shared" si="5"/>
        <v>0.3263783455515551</v>
      </c>
      <c r="T11" s="294">
        <v>762975</v>
      </c>
      <c r="U11" s="293">
        <v>770060</v>
      </c>
      <c r="V11" s="292">
        <v>2845</v>
      </c>
      <c r="W11" s="345">
        <v>2952</v>
      </c>
      <c r="X11" s="344">
        <f t="shared" si="6"/>
        <v>1538832</v>
      </c>
      <c r="Y11" s="291">
        <f t="shared" si="7"/>
        <v>-0.022115474593717876</v>
      </c>
    </row>
    <row r="12" spans="1:25" ht="18.75" customHeight="1">
      <c r="A12" s="298" t="s">
        <v>312</v>
      </c>
      <c r="B12" s="296">
        <v>4072</v>
      </c>
      <c r="C12" s="293">
        <v>2788</v>
      </c>
      <c r="D12" s="292">
        <v>0</v>
      </c>
      <c r="E12" s="345">
        <v>0</v>
      </c>
      <c r="F12" s="344">
        <f t="shared" si="0"/>
        <v>6860</v>
      </c>
      <c r="G12" s="295">
        <f t="shared" si="1"/>
        <v>0.010625346562870765</v>
      </c>
      <c r="H12" s="296">
        <v>4390</v>
      </c>
      <c r="I12" s="293">
        <v>2971</v>
      </c>
      <c r="J12" s="292"/>
      <c r="K12" s="345"/>
      <c r="L12" s="344">
        <f t="shared" si="2"/>
        <v>7361</v>
      </c>
      <c r="M12" s="346">
        <f t="shared" si="3"/>
        <v>-0.0680614047004483</v>
      </c>
      <c r="N12" s="296">
        <v>27719</v>
      </c>
      <c r="O12" s="293">
        <v>19960</v>
      </c>
      <c r="P12" s="292"/>
      <c r="Q12" s="345"/>
      <c r="R12" s="344">
        <f t="shared" si="4"/>
        <v>47679</v>
      </c>
      <c r="S12" s="295">
        <f t="shared" si="5"/>
        <v>0.010341170346592635</v>
      </c>
      <c r="T12" s="294">
        <v>27869</v>
      </c>
      <c r="U12" s="293">
        <v>19571</v>
      </c>
      <c r="V12" s="292"/>
      <c r="W12" s="345"/>
      <c r="X12" s="344">
        <f t="shared" si="6"/>
        <v>47440</v>
      </c>
      <c r="Y12" s="291">
        <f t="shared" si="7"/>
        <v>0.00503794266441826</v>
      </c>
    </row>
    <row r="13" spans="1:25" ht="18.75" customHeight="1" thickBot="1">
      <c r="A13" s="321" t="s">
        <v>59</v>
      </c>
      <c r="B13" s="318">
        <v>32</v>
      </c>
      <c r="C13" s="317">
        <v>2</v>
      </c>
      <c r="D13" s="316">
        <v>0</v>
      </c>
      <c r="E13" s="361">
        <v>0</v>
      </c>
      <c r="F13" s="360">
        <f t="shared" si="0"/>
        <v>34</v>
      </c>
      <c r="G13" s="319">
        <f t="shared" si="1"/>
        <v>5.266206751277055E-05</v>
      </c>
      <c r="H13" s="318">
        <v>594</v>
      </c>
      <c r="I13" s="317">
        <v>180</v>
      </c>
      <c r="J13" s="316"/>
      <c r="K13" s="361"/>
      <c r="L13" s="360">
        <f t="shared" si="2"/>
        <v>774</v>
      </c>
      <c r="M13" s="363">
        <f t="shared" si="3"/>
        <v>-0.9560723514211886</v>
      </c>
      <c r="N13" s="318">
        <v>1923</v>
      </c>
      <c r="O13" s="317">
        <v>1185</v>
      </c>
      <c r="P13" s="316"/>
      <c r="Q13" s="361"/>
      <c r="R13" s="360">
        <f t="shared" si="4"/>
        <v>3108</v>
      </c>
      <c r="S13" s="319">
        <f t="shared" si="5"/>
        <v>0.0006740988157723506</v>
      </c>
      <c r="T13" s="362">
        <v>3944</v>
      </c>
      <c r="U13" s="317">
        <v>2919</v>
      </c>
      <c r="V13" s="316">
        <v>8</v>
      </c>
      <c r="W13" s="361">
        <v>110</v>
      </c>
      <c r="X13" s="360">
        <f t="shared" si="6"/>
        <v>6981</v>
      </c>
      <c r="Y13" s="315">
        <f t="shared" si="7"/>
        <v>-0.5547915771379459</v>
      </c>
    </row>
    <row r="14" spans="1:25" s="347" customFormat="1" ht="18.75" customHeight="1">
      <c r="A14" s="356" t="s">
        <v>63</v>
      </c>
      <c r="B14" s="353">
        <f>SUM(B15:B24)</f>
        <v>88294</v>
      </c>
      <c r="C14" s="352">
        <f>SUM(C15:C24)</f>
        <v>87961</v>
      </c>
      <c r="D14" s="351">
        <f>SUM(D15:D24)</f>
        <v>1906</v>
      </c>
      <c r="E14" s="350">
        <f>SUM(E15:E24)</f>
        <v>1829</v>
      </c>
      <c r="F14" s="349">
        <f t="shared" si="0"/>
        <v>179990</v>
      </c>
      <c r="G14" s="354">
        <f t="shared" si="1"/>
        <v>0.2787836921065756</v>
      </c>
      <c r="H14" s="353">
        <f>SUM(H15:H24)</f>
        <v>76960</v>
      </c>
      <c r="I14" s="352">
        <f>SUM(I15:I24)</f>
        <v>75974</v>
      </c>
      <c r="J14" s="351">
        <f>SUM(J15:J24)</f>
        <v>2023</v>
      </c>
      <c r="K14" s="350">
        <f>SUM(K15:K24)</f>
        <v>2328</v>
      </c>
      <c r="L14" s="349">
        <f t="shared" si="2"/>
        <v>157285</v>
      </c>
      <c r="M14" s="355">
        <f t="shared" si="3"/>
        <v>0.14435578726515552</v>
      </c>
      <c r="N14" s="353">
        <f>SUM(N15:N24)</f>
        <v>634315</v>
      </c>
      <c r="O14" s="352">
        <f>SUM(O15:O24)</f>
        <v>627917</v>
      </c>
      <c r="P14" s="351">
        <f>SUM(P15:P24)</f>
        <v>7389</v>
      </c>
      <c r="Q14" s="350">
        <f>SUM(Q15:Q24)</f>
        <v>6968</v>
      </c>
      <c r="R14" s="349">
        <f t="shared" si="4"/>
        <v>1276589</v>
      </c>
      <c r="S14" s="354">
        <f t="shared" si="5"/>
        <v>0.276881316965254</v>
      </c>
      <c r="T14" s="353">
        <f>SUM(T15:T24)</f>
        <v>517314</v>
      </c>
      <c r="U14" s="352">
        <f>SUM(U15:U24)</f>
        <v>511437</v>
      </c>
      <c r="V14" s="351">
        <f>SUM(V15:V24)</f>
        <v>9101</v>
      </c>
      <c r="W14" s="350">
        <f>SUM(W15:W24)</f>
        <v>8987</v>
      </c>
      <c r="X14" s="349">
        <f t="shared" si="6"/>
        <v>1046839</v>
      </c>
      <c r="Y14" s="348">
        <f t="shared" si="7"/>
        <v>0.21947023372266417</v>
      </c>
    </row>
    <row r="15" spans="1:25" ht="18.75" customHeight="1">
      <c r="A15" s="313" t="s">
        <v>314</v>
      </c>
      <c r="B15" s="310">
        <v>26530</v>
      </c>
      <c r="C15" s="308">
        <v>26866</v>
      </c>
      <c r="D15" s="309">
        <v>1851</v>
      </c>
      <c r="E15" s="357">
        <v>1797</v>
      </c>
      <c r="F15" s="358">
        <f t="shared" si="0"/>
        <v>57044</v>
      </c>
      <c r="G15" s="311">
        <f t="shared" si="1"/>
        <v>0.0883545582117201</v>
      </c>
      <c r="H15" s="310">
        <v>25339</v>
      </c>
      <c r="I15" s="308">
        <v>25840</v>
      </c>
      <c r="J15" s="309">
        <v>1894</v>
      </c>
      <c r="K15" s="357">
        <v>1963</v>
      </c>
      <c r="L15" s="358">
        <f t="shared" si="2"/>
        <v>55036</v>
      </c>
      <c r="M15" s="359">
        <f t="shared" si="3"/>
        <v>0.03648520968093605</v>
      </c>
      <c r="N15" s="310">
        <v>171930</v>
      </c>
      <c r="O15" s="308">
        <v>166950</v>
      </c>
      <c r="P15" s="309">
        <v>6850</v>
      </c>
      <c r="Q15" s="357">
        <v>6663</v>
      </c>
      <c r="R15" s="358">
        <f t="shared" si="4"/>
        <v>352393</v>
      </c>
      <c r="S15" s="311">
        <f t="shared" si="5"/>
        <v>0.07643105018869562</v>
      </c>
      <c r="T15" s="314">
        <v>133685</v>
      </c>
      <c r="U15" s="308">
        <v>133018</v>
      </c>
      <c r="V15" s="309">
        <v>8138</v>
      </c>
      <c r="W15" s="357">
        <v>8132</v>
      </c>
      <c r="X15" s="358">
        <f t="shared" si="6"/>
        <v>282973</v>
      </c>
      <c r="Y15" s="307">
        <f t="shared" si="7"/>
        <v>0.2453237588038435</v>
      </c>
    </row>
    <row r="16" spans="1:25" ht="18.75" customHeight="1">
      <c r="A16" s="313" t="s">
        <v>315</v>
      </c>
      <c r="B16" s="310">
        <v>18878</v>
      </c>
      <c r="C16" s="308">
        <v>17877</v>
      </c>
      <c r="D16" s="309">
        <v>34</v>
      </c>
      <c r="E16" s="357">
        <v>22</v>
      </c>
      <c r="F16" s="358">
        <f t="shared" si="0"/>
        <v>36811</v>
      </c>
      <c r="G16" s="311">
        <f t="shared" si="1"/>
        <v>0.05701598138860579</v>
      </c>
      <c r="H16" s="310">
        <v>17732</v>
      </c>
      <c r="I16" s="308">
        <v>16997</v>
      </c>
      <c r="J16" s="309">
        <v>23</v>
      </c>
      <c r="K16" s="357">
        <v>7</v>
      </c>
      <c r="L16" s="358">
        <f t="shared" si="2"/>
        <v>34759</v>
      </c>
      <c r="M16" s="359">
        <f t="shared" si="3"/>
        <v>0.05903507005379893</v>
      </c>
      <c r="N16" s="310">
        <v>140063</v>
      </c>
      <c r="O16" s="308">
        <v>142390</v>
      </c>
      <c r="P16" s="309">
        <v>101</v>
      </c>
      <c r="Q16" s="357">
        <v>36</v>
      </c>
      <c r="R16" s="358">
        <f t="shared" si="4"/>
        <v>282590</v>
      </c>
      <c r="S16" s="311">
        <f t="shared" si="5"/>
        <v>0.06129137205569774</v>
      </c>
      <c r="T16" s="314">
        <v>127211</v>
      </c>
      <c r="U16" s="308">
        <v>125559</v>
      </c>
      <c r="V16" s="309">
        <v>205</v>
      </c>
      <c r="W16" s="357">
        <v>107</v>
      </c>
      <c r="X16" s="358">
        <f t="shared" si="6"/>
        <v>253082</v>
      </c>
      <c r="Y16" s="307">
        <f t="shared" si="7"/>
        <v>0.11659462150607314</v>
      </c>
    </row>
    <row r="17" spans="1:25" ht="18.75" customHeight="1">
      <c r="A17" s="313" t="s">
        <v>316</v>
      </c>
      <c r="B17" s="310">
        <v>15331</v>
      </c>
      <c r="C17" s="308">
        <v>18433</v>
      </c>
      <c r="D17" s="309">
        <v>8</v>
      </c>
      <c r="E17" s="357">
        <v>2</v>
      </c>
      <c r="F17" s="358">
        <f t="shared" si="0"/>
        <v>33774</v>
      </c>
      <c r="G17" s="311">
        <f t="shared" si="1"/>
        <v>0.05231201965224449</v>
      </c>
      <c r="H17" s="310">
        <v>10522</v>
      </c>
      <c r="I17" s="308">
        <v>11145</v>
      </c>
      <c r="J17" s="309">
        <v>1</v>
      </c>
      <c r="K17" s="357">
        <v>0</v>
      </c>
      <c r="L17" s="358">
        <f t="shared" si="2"/>
        <v>21668</v>
      </c>
      <c r="M17" s="359">
        <f t="shared" si="3"/>
        <v>0.5587040797489384</v>
      </c>
      <c r="N17" s="310">
        <v>95411</v>
      </c>
      <c r="O17" s="308">
        <v>101379</v>
      </c>
      <c r="P17" s="309">
        <v>147</v>
      </c>
      <c r="Q17" s="357">
        <v>28</v>
      </c>
      <c r="R17" s="358">
        <f t="shared" si="4"/>
        <v>196965</v>
      </c>
      <c r="S17" s="311">
        <f t="shared" si="5"/>
        <v>0.04272003643777383</v>
      </c>
      <c r="T17" s="314">
        <v>94428</v>
      </c>
      <c r="U17" s="308">
        <v>91486</v>
      </c>
      <c r="V17" s="309">
        <v>378</v>
      </c>
      <c r="W17" s="357">
        <v>232</v>
      </c>
      <c r="X17" s="358">
        <f t="shared" si="6"/>
        <v>186524</v>
      </c>
      <c r="Y17" s="307">
        <f t="shared" si="7"/>
        <v>0.055976710771804106</v>
      </c>
    </row>
    <row r="18" spans="1:25" ht="18.75" customHeight="1">
      <c r="A18" s="313" t="s">
        <v>317</v>
      </c>
      <c r="B18" s="310">
        <v>11527</v>
      </c>
      <c r="C18" s="308">
        <v>10561</v>
      </c>
      <c r="D18" s="309">
        <v>2</v>
      </c>
      <c r="E18" s="357">
        <v>0</v>
      </c>
      <c r="F18" s="358">
        <f>SUM(B18:E18)</f>
        <v>22090</v>
      </c>
      <c r="G18" s="311">
        <f>F18/$F$9</f>
        <v>0.03421485503991475</v>
      </c>
      <c r="H18" s="310">
        <v>7495</v>
      </c>
      <c r="I18" s="308">
        <v>7414</v>
      </c>
      <c r="J18" s="309">
        <v>1</v>
      </c>
      <c r="K18" s="357">
        <v>0</v>
      </c>
      <c r="L18" s="358">
        <f>SUM(H18:K18)</f>
        <v>14910</v>
      </c>
      <c r="M18" s="359">
        <f>IF(ISERROR(F18/L18-1),"         /0",(F18/L18-1))</f>
        <v>0.4815560026827632</v>
      </c>
      <c r="N18" s="310">
        <v>93323</v>
      </c>
      <c r="O18" s="308">
        <v>91288</v>
      </c>
      <c r="P18" s="309">
        <v>77</v>
      </c>
      <c r="Q18" s="357">
        <v>0</v>
      </c>
      <c r="R18" s="358">
        <f>SUM(N18:Q18)</f>
        <v>184688</v>
      </c>
      <c r="S18" s="311">
        <f>R18/$R$9</f>
        <v>0.040057259358868696</v>
      </c>
      <c r="T18" s="314">
        <v>55788</v>
      </c>
      <c r="U18" s="308">
        <v>56900</v>
      </c>
      <c r="V18" s="309">
        <v>46</v>
      </c>
      <c r="W18" s="357">
        <v>0</v>
      </c>
      <c r="X18" s="358">
        <f>SUM(T18:W18)</f>
        <v>112734</v>
      </c>
      <c r="Y18" s="307">
        <f>IF(ISERROR(R18/X18-1),"         /0",IF(R18/X18&gt;5,"  *  ",(R18/X18-1)))</f>
        <v>0.6382635229833058</v>
      </c>
    </row>
    <row r="19" spans="1:25" ht="18.75" customHeight="1">
      <c r="A19" s="313" t="s">
        <v>318</v>
      </c>
      <c r="B19" s="310">
        <v>7712</v>
      </c>
      <c r="C19" s="308">
        <v>6517</v>
      </c>
      <c r="D19" s="309">
        <v>2</v>
      </c>
      <c r="E19" s="357">
        <v>4</v>
      </c>
      <c r="F19" s="358">
        <f t="shared" si="0"/>
        <v>14235</v>
      </c>
      <c r="G19" s="311">
        <f t="shared" si="1"/>
        <v>0.022048368560126142</v>
      </c>
      <c r="H19" s="310">
        <v>6723</v>
      </c>
      <c r="I19" s="308">
        <v>6053</v>
      </c>
      <c r="J19" s="309"/>
      <c r="K19" s="357"/>
      <c r="L19" s="358">
        <f t="shared" si="2"/>
        <v>12776</v>
      </c>
      <c r="M19" s="359">
        <f t="shared" si="3"/>
        <v>0.11419849718221675</v>
      </c>
      <c r="N19" s="310">
        <v>61296</v>
      </c>
      <c r="O19" s="308">
        <v>55796</v>
      </c>
      <c r="P19" s="309">
        <v>41</v>
      </c>
      <c r="Q19" s="357">
        <v>7</v>
      </c>
      <c r="R19" s="358">
        <f t="shared" si="4"/>
        <v>117140</v>
      </c>
      <c r="S19" s="311">
        <f t="shared" si="5"/>
        <v>0.025406671582874248</v>
      </c>
      <c r="T19" s="314">
        <v>38710</v>
      </c>
      <c r="U19" s="308">
        <v>37600</v>
      </c>
      <c r="V19" s="309">
        <v>53</v>
      </c>
      <c r="W19" s="357">
        <v>0</v>
      </c>
      <c r="X19" s="358">
        <f t="shared" si="6"/>
        <v>76363</v>
      </c>
      <c r="Y19" s="307">
        <f t="shared" si="7"/>
        <v>0.5339889737176382</v>
      </c>
    </row>
    <row r="20" spans="1:25" ht="18.75" customHeight="1">
      <c r="A20" s="313" t="s">
        <v>319</v>
      </c>
      <c r="B20" s="310">
        <v>7104</v>
      </c>
      <c r="C20" s="308">
        <v>6688</v>
      </c>
      <c r="D20" s="309">
        <v>9</v>
      </c>
      <c r="E20" s="357">
        <v>4</v>
      </c>
      <c r="F20" s="358">
        <f t="shared" si="0"/>
        <v>13805</v>
      </c>
      <c r="G20" s="311">
        <f t="shared" si="1"/>
        <v>0.021382348294523453</v>
      </c>
      <c r="H20" s="310">
        <v>7884</v>
      </c>
      <c r="I20" s="308">
        <v>7103</v>
      </c>
      <c r="J20" s="309">
        <v>104</v>
      </c>
      <c r="K20" s="357">
        <v>358</v>
      </c>
      <c r="L20" s="358">
        <f t="shared" si="2"/>
        <v>15449</v>
      </c>
      <c r="M20" s="359">
        <f t="shared" si="3"/>
        <v>-0.10641465467020517</v>
      </c>
      <c r="N20" s="310">
        <v>63536</v>
      </c>
      <c r="O20" s="308">
        <v>61253</v>
      </c>
      <c r="P20" s="309">
        <v>157</v>
      </c>
      <c r="Q20" s="357">
        <v>225</v>
      </c>
      <c r="R20" s="358">
        <f t="shared" si="4"/>
        <v>125171</v>
      </c>
      <c r="S20" s="311">
        <f t="shared" si="5"/>
        <v>0.027148527306641218</v>
      </c>
      <c r="T20" s="314">
        <v>56573</v>
      </c>
      <c r="U20" s="308">
        <v>56000</v>
      </c>
      <c r="V20" s="309">
        <v>277</v>
      </c>
      <c r="W20" s="357">
        <v>509</v>
      </c>
      <c r="X20" s="358">
        <f t="shared" si="6"/>
        <v>113359</v>
      </c>
      <c r="Y20" s="307">
        <f t="shared" si="7"/>
        <v>0.10419993119205362</v>
      </c>
    </row>
    <row r="21" spans="1:25" ht="18.75" customHeight="1">
      <c r="A21" s="313" t="s">
        <v>320</v>
      </c>
      <c r="B21" s="310">
        <v>766</v>
      </c>
      <c r="C21" s="308">
        <v>581</v>
      </c>
      <c r="D21" s="309">
        <v>0</v>
      </c>
      <c r="E21" s="357">
        <v>0</v>
      </c>
      <c r="F21" s="358">
        <f>SUM(B21:E21)</f>
        <v>1347</v>
      </c>
      <c r="G21" s="311">
        <f>F21/$F$9</f>
        <v>0.0020863472041088805</v>
      </c>
      <c r="H21" s="310">
        <v>748</v>
      </c>
      <c r="I21" s="308">
        <v>723</v>
      </c>
      <c r="J21" s="309"/>
      <c r="K21" s="357"/>
      <c r="L21" s="358">
        <f>SUM(H21:K21)</f>
        <v>1471</v>
      </c>
      <c r="M21" s="359">
        <f>IF(ISERROR(F21/L21-1),"         /0",(F21/L21-1))</f>
        <v>-0.08429639700883751</v>
      </c>
      <c r="N21" s="310">
        <v>5307</v>
      </c>
      <c r="O21" s="308">
        <v>4303</v>
      </c>
      <c r="P21" s="309">
        <v>8</v>
      </c>
      <c r="Q21" s="357">
        <v>2</v>
      </c>
      <c r="R21" s="358">
        <f>SUM(N21:Q21)</f>
        <v>9620</v>
      </c>
      <c r="S21" s="311">
        <f>R21/$R$9</f>
        <v>0.002086496334533466</v>
      </c>
      <c r="T21" s="314">
        <v>6863</v>
      </c>
      <c r="U21" s="308">
        <v>5579</v>
      </c>
      <c r="V21" s="309"/>
      <c r="W21" s="357">
        <v>2</v>
      </c>
      <c r="X21" s="358">
        <f>SUM(T21:W21)</f>
        <v>12444</v>
      </c>
      <c r="Y21" s="307">
        <f>IF(ISERROR(R21/X21-1),"         /0",IF(R21/X21&gt;5,"  *  ",(R21/X21-1)))</f>
        <v>-0.22693667630986825</v>
      </c>
    </row>
    <row r="22" spans="1:25" ht="18.75" customHeight="1">
      <c r="A22" s="313" t="s">
        <v>321</v>
      </c>
      <c r="B22" s="310">
        <v>276</v>
      </c>
      <c r="C22" s="308">
        <v>292</v>
      </c>
      <c r="D22" s="309">
        <v>0</v>
      </c>
      <c r="E22" s="357">
        <v>0</v>
      </c>
      <c r="F22" s="358">
        <f t="shared" si="0"/>
        <v>568</v>
      </c>
      <c r="G22" s="311">
        <f t="shared" si="1"/>
        <v>0.0008797663043309903</v>
      </c>
      <c r="H22" s="310">
        <v>346</v>
      </c>
      <c r="I22" s="308">
        <v>517</v>
      </c>
      <c r="J22" s="309"/>
      <c r="K22" s="357"/>
      <c r="L22" s="358">
        <f t="shared" si="2"/>
        <v>863</v>
      </c>
      <c r="M22" s="359">
        <f t="shared" si="3"/>
        <v>-0.3418308227114716</v>
      </c>
      <c r="N22" s="310">
        <v>2226</v>
      </c>
      <c r="O22" s="308">
        <v>2765</v>
      </c>
      <c r="P22" s="309">
        <v>4</v>
      </c>
      <c r="Q22" s="357">
        <v>0</v>
      </c>
      <c r="R22" s="358">
        <f t="shared" si="4"/>
        <v>4995</v>
      </c>
      <c r="S22" s="311">
        <f t="shared" si="5"/>
        <v>0.0010833730967769921</v>
      </c>
      <c r="T22" s="314">
        <v>2824</v>
      </c>
      <c r="U22" s="308">
        <v>4118</v>
      </c>
      <c r="V22" s="309"/>
      <c r="W22" s="357"/>
      <c r="X22" s="358">
        <f t="shared" si="6"/>
        <v>6942</v>
      </c>
      <c r="Y22" s="307">
        <f t="shared" si="7"/>
        <v>-0.28046672428694897</v>
      </c>
    </row>
    <row r="23" spans="1:25" ht="18.75" customHeight="1">
      <c r="A23" s="313" t="s">
        <v>322</v>
      </c>
      <c r="B23" s="310">
        <v>168</v>
      </c>
      <c r="C23" s="308">
        <v>146</v>
      </c>
      <c r="D23" s="309">
        <v>0</v>
      </c>
      <c r="E23" s="357">
        <v>0</v>
      </c>
      <c r="F23" s="358">
        <f t="shared" si="0"/>
        <v>314</v>
      </c>
      <c r="G23" s="311">
        <f t="shared" si="1"/>
        <v>0.00048634968232382213</v>
      </c>
      <c r="H23" s="310">
        <v>169</v>
      </c>
      <c r="I23" s="308">
        <v>182</v>
      </c>
      <c r="J23" s="309"/>
      <c r="K23" s="357"/>
      <c r="L23" s="358">
        <f t="shared" si="2"/>
        <v>351</v>
      </c>
      <c r="M23" s="359">
        <f t="shared" si="3"/>
        <v>-0.10541310541310545</v>
      </c>
      <c r="N23" s="310">
        <v>1211</v>
      </c>
      <c r="O23" s="308">
        <v>1793</v>
      </c>
      <c r="P23" s="309"/>
      <c r="Q23" s="357">
        <v>0</v>
      </c>
      <c r="R23" s="358">
        <f t="shared" si="4"/>
        <v>3004</v>
      </c>
      <c r="S23" s="311">
        <f t="shared" si="5"/>
        <v>0.0006515420986422591</v>
      </c>
      <c r="T23" s="314">
        <v>1212</v>
      </c>
      <c r="U23" s="308">
        <v>1177</v>
      </c>
      <c r="V23" s="309"/>
      <c r="W23" s="357"/>
      <c r="X23" s="358">
        <f t="shared" si="6"/>
        <v>2389</v>
      </c>
      <c r="Y23" s="307">
        <f t="shared" si="7"/>
        <v>0.25742988698200087</v>
      </c>
    </row>
    <row r="24" spans="1:25" ht="18.75" customHeight="1" thickBot="1">
      <c r="A24" s="313" t="s">
        <v>59</v>
      </c>
      <c r="B24" s="310">
        <v>2</v>
      </c>
      <c r="C24" s="308">
        <v>0</v>
      </c>
      <c r="D24" s="309">
        <v>0</v>
      </c>
      <c r="E24" s="357">
        <v>0</v>
      </c>
      <c r="F24" s="358">
        <f t="shared" si="0"/>
        <v>2</v>
      </c>
      <c r="G24" s="311">
        <f t="shared" si="1"/>
        <v>3.0977686772217973E-06</v>
      </c>
      <c r="H24" s="310">
        <v>2</v>
      </c>
      <c r="I24" s="308"/>
      <c r="J24" s="309"/>
      <c r="K24" s="357"/>
      <c r="L24" s="358">
        <f t="shared" si="2"/>
        <v>2</v>
      </c>
      <c r="M24" s="359">
        <f t="shared" si="3"/>
        <v>0</v>
      </c>
      <c r="N24" s="310">
        <v>12</v>
      </c>
      <c r="O24" s="308"/>
      <c r="P24" s="309">
        <v>4</v>
      </c>
      <c r="Q24" s="357">
        <v>7</v>
      </c>
      <c r="R24" s="358">
        <f t="shared" si="4"/>
        <v>23</v>
      </c>
      <c r="S24" s="311">
        <f t="shared" si="5"/>
        <v>4.988504749924088E-06</v>
      </c>
      <c r="T24" s="314">
        <v>20</v>
      </c>
      <c r="U24" s="308"/>
      <c r="V24" s="309">
        <v>4</v>
      </c>
      <c r="W24" s="357">
        <v>5</v>
      </c>
      <c r="X24" s="358">
        <f t="shared" si="6"/>
        <v>29</v>
      </c>
      <c r="Y24" s="307">
        <f t="shared" si="7"/>
        <v>-0.2068965517241379</v>
      </c>
    </row>
    <row r="25" spans="1:25" s="347" customFormat="1" ht="18.75" customHeight="1">
      <c r="A25" s="356" t="s">
        <v>62</v>
      </c>
      <c r="B25" s="353">
        <f>SUM(B26:B30)</f>
        <v>48859</v>
      </c>
      <c r="C25" s="352">
        <f>SUM(C26:C30)</f>
        <v>46411</v>
      </c>
      <c r="D25" s="351">
        <f>SUM(D26:D30)</f>
        <v>2</v>
      </c>
      <c r="E25" s="350">
        <f>SUM(E26:E30)</f>
        <v>0</v>
      </c>
      <c r="F25" s="349">
        <f t="shared" si="0"/>
        <v>95272</v>
      </c>
      <c r="G25" s="354">
        <f t="shared" si="1"/>
        <v>0.14756530870813753</v>
      </c>
      <c r="H25" s="353">
        <f>SUM(H26:H30)</f>
        <v>39328</v>
      </c>
      <c r="I25" s="352">
        <f>SUM(I26:I30)</f>
        <v>36319</v>
      </c>
      <c r="J25" s="351">
        <f>SUM(J26:J30)</f>
        <v>6</v>
      </c>
      <c r="K25" s="350">
        <f>SUM(K26:K30)</f>
        <v>0</v>
      </c>
      <c r="L25" s="349">
        <f t="shared" si="2"/>
        <v>75653</v>
      </c>
      <c r="M25" s="355">
        <f t="shared" si="3"/>
        <v>0.2593287774443842</v>
      </c>
      <c r="N25" s="353">
        <f>SUM(N26:N30)</f>
        <v>357320</v>
      </c>
      <c r="O25" s="352">
        <f>SUM(O26:O30)</f>
        <v>318432</v>
      </c>
      <c r="P25" s="351">
        <f>SUM(P26:P30)</f>
        <v>155</v>
      </c>
      <c r="Q25" s="350">
        <f>SUM(Q26:Q30)</f>
        <v>23</v>
      </c>
      <c r="R25" s="349">
        <f t="shared" si="4"/>
        <v>675930</v>
      </c>
      <c r="S25" s="354">
        <f t="shared" si="5"/>
        <v>0.1466034789398343</v>
      </c>
      <c r="T25" s="353">
        <f>SUM(T26:T30)</f>
        <v>277872</v>
      </c>
      <c r="U25" s="352">
        <f>SUM(U26:U30)</f>
        <v>238381</v>
      </c>
      <c r="V25" s="351">
        <f>SUM(V26:V30)</f>
        <v>137</v>
      </c>
      <c r="W25" s="350">
        <f>SUM(W26:W30)</f>
        <v>19</v>
      </c>
      <c r="X25" s="349">
        <f t="shared" si="6"/>
        <v>516409</v>
      </c>
      <c r="Y25" s="348">
        <f t="shared" si="7"/>
        <v>0.3089043761824446</v>
      </c>
    </row>
    <row r="26" spans="1:25" ht="18.75" customHeight="1">
      <c r="A26" s="313" t="s">
        <v>323</v>
      </c>
      <c r="B26" s="310">
        <v>32203</v>
      </c>
      <c r="C26" s="308">
        <v>32736</v>
      </c>
      <c r="D26" s="309">
        <v>2</v>
      </c>
      <c r="E26" s="357">
        <v>0</v>
      </c>
      <c r="F26" s="358">
        <f t="shared" si="0"/>
        <v>64941</v>
      </c>
      <c r="G26" s="311">
        <f t="shared" si="1"/>
        <v>0.10058609783373036</v>
      </c>
      <c r="H26" s="310">
        <v>29127</v>
      </c>
      <c r="I26" s="308">
        <v>28818</v>
      </c>
      <c r="J26" s="309">
        <v>6</v>
      </c>
      <c r="K26" s="357"/>
      <c r="L26" s="358">
        <f t="shared" si="2"/>
        <v>57951</v>
      </c>
      <c r="M26" s="359">
        <f t="shared" si="3"/>
        <v>0.12061914375938287</v>
      </c>
      <c r="N26" s="310">
        <v>243206</v>
      </c>
      <c r="O26" s="308">
        <v>222878</v>
      </c>
      <c r="P26" s="309">
        <v>149</v>
      </c>
      <c r="Q26" s="357">
        <v>17</v>
      </c>
      <c r="R26" s="358">
        <f t="shared" si="4"/>
        <v>466250</v>
      </c>
      <c r="S26" s="311">
        <f t="shared" si="5"/>
        <v>0.10112566694139591</v>
      </c>
      <c r="T26" s="310">
        <v>207703</v>
      </c>
      <c r="U26" s="308">
        <v>186430</v>
      </c>
      <c r="V26" s="309">
        <v>121</v>
      </c>
      <c r="W26" s="357">
        <v>1</v>
      </c>
      <c r="X26" s="344">
        <f t="shared" si="6"/>
        <v>394255</v>
      </c>
      <c r="Y26" s="307">
        <f t="shared" si="7"/>
        <v>0.18261023956576317</v>
      </c>
    </row>
    <row r="27" spans="1:25" ht="18.75" customHeight="1">
      <c r="A27" s="313" t="s">
        <v>324</v>
      </c>
      <c r="B27" s="310">
        <v>8413</v>
      </c>
      <c r="C27" s="308">
        <v>7610</v>
      </c>
      <c r="D27" s="309">
        <v>0</v>
      </c>
      <c r="E27" s="357">
        <v>0</v>
      </c>
      <c r="F27" s="358">
        <f t="shared" si="0"/>
        <v>16023</v>
      </c>
      <c r="G27" s="311">
        <f t="shared" si="1"/>
        <v>0.024817773757562427</v>
      </c>
      <c r="H27" s="310">
        <v>8162</v>
      </c>
      <c r="I27" s="308">
        <v>7501</v>
      </c>
      <c r="J27" s="309"/>
      <c r="K27" s="357"/>
      <c r="L27" s="358">
        <f t="shared" si="2"/>
        <v>15663</v>
      </c>
      <c r="M27" s="359">
        <f t="shared" si="3"/>
        <v>0.0229841026623252</v>
      </c>
      <c r="N27" s="310">
        <v>58337</v>
      </c>
      <c r="O27" s="308">
        <v>52875</v>
      </c>
      <c r="P27" s="309"/>
      <c r="Q27" s="357"/>
      <c r="R27" s="358">
        <f t="shared" si="4"/>
        <v>111212</v>
      </c>
      <c r="S27" s="311">
        <f t="shared" si="5"/>
        <v>0.024120938706459028</v>
      </c>
      <c r="T27" s="310">
        <v>57893</v>
      </c>
      <c r="U27" s="308">
        <v>51951</v>
      </c>
      <c r="V27" s="309"/>
      <c r="W27" s="357"/>
      <c r="X27" s="344">
        <f t="shared" si="6"/>
        <v>109844</v>
      </c>
      <c r="Y27" s="307">
        <f t="shared" si="7"/>
        <v>0.012454025709187633</v>
      </c>
    </row>
    <row r="28" spans="1:25" ht="18.75" customHeight="1">
      <c r="A28" s="313" t="s">
        <v>325</v>
      </c>
      <c r="B28" s="310">
        <v>6809</v>
      </c>
      <c r="C28" s="308">
        <v>6065</v>
      </c>
      <c r="D28" s="309">
        <v>0</v>
      </c>
      <c r="E28" s="357">
        <v>0</v>
      </c>
      <c r="F28" s="358">
        <f>SUM(B28:E28)</f>
        <v>12874</v>
      </c>
      <c r="G28" s="311">
        <f>F28/$F$9</f>
        <v>0.01994033697527671</v>
      </c>
      <c r="H28" s="310">
        <v>317</v>
      </c>
      <c r="I28" s="308"/>
      <c r="J28" s="309">
        <v>0</v>
      </c>
      <c r="K28" s="357">
        <v>0</v>
      </c>
      <c r="L28" s="358">
        <f>SUM(H28:K28)</f>
        <v>317</v>
      </c>
      <c r="M28" s="359" t="s">
        <v>51</v>
      </c>
      <c r="N28" s="310">
        <v>48228</v>
      </c>
      <c r="O28" s="308">
        <v>42679</v>
      </c>
      <c r="P28" s="309">
        <v>0</v>
      </c>
      <c r="Q28" s="357">
        <v>0</v>
      </c>
      <c r="R28" s="358">
        <f>SUM(N28:Q28)</f>
        <v>90907</v>
      </c>
      <c r="S28" s="311">
        <f>R28/$R$9</f>
        <v>0.019716956578319525</v>
      </c>
      <c r="T28" s="310">
        <v>1662</v>
      </c>
      <c r="U28" s="308"/>
      <c r="V28" s="309">
        <v>0</v>
      </c>
      <c r="W28" s="357">
        <v>0</v>
      </c>
      <c r="X28" s="344">
        <f>SUM(T28:W28)</f>
        <v>1662</v>
      </c>
      <c r="Y28" s="307" t="str">
        <f>IF(ISERROR(R28/X28-1),"         /0",IF(R28/X28&gt;5,"  *  ",(R28/X28-1)))</f>
        <v>  *  </v>
      </c>
    </row>
    <row r="29" spans="1:25" ht="18.75" customHeight="1">
      <c r="A29" s="313" t="s">
        <v>339</v>
      </c>
      <c r="B29" s="310">
        <v>800</v>
      </c>
      <c r="C29" s="308">
        <v>0</v>
      </c>
      <c r="D29" s="309">
        <v>0</v>
      </c>
      <c r="E29" s="357">
        <v>0</v>
      </c>
      <c r="F29" s="358">
        <f>SUM(B29:E29)</f>
        <v>800</v>
      </c>
      <c r="G29" s="311">
        <f>F29/$F$9</f>
        <v>0.0012391074708887188</v>
      </c>
      <c r="H29" s="310">
        <v>1027</v>
      </c>
      <c r="I29" s="308"/>
      <c r="J29" s="309"/>
      <c r="K29" s="357"/>
      <c r="L29" s="358">
        <f>SUM(H29:K29)</f>
        <v>1027</v>
      </c>
      <c r="M29" s="359">
        <f>IF(ISERROR(F29/L29-1),"         /0",(F29/L29-1))</f>
        <v>-0.22103213242453745</v>
      </c>
      <c r="N29" s="310">
        <v>4037</v>
      </c>
      <c r="O29" s="308"/>
      <c r="P29" s="309"/>
      <c r="Q29" s="357"/>
      <c r="R29" s="358">
        <f>SUM(N29:Q29)</f>
        <v>4037</v>
      </c>
      <c r="S29" s="311">
        <f>R29/$R$9</f>
        <v>0.0008755910293671105</v>
      </c>
      <c r="T29" s="310">
        <v>6075</v>
      </c>
      <c r="U29" s="308"/>
      <c r="V29" s="309"/>
      <c r="W29" s="357"/>
      <c r="X29" s="344">
        <f>SUM(T29:W29)</f>
        <v>6075</v>
      </c>
      <c r="Y29" s="307">
        <f>IF(ISERROR(R29/X29-1),"         /0",IF(R29/X29&gt;5,"  *  ",(R29/X29-1)))</f>
        <v>-0.33547325102880654</v>
      </c>
    </row>
    <row r="30" spans="1:25" ht="18.75" customHeight="1" thickBot="1">
      <c r="A30" s="313" t="s">
        <v>59</v>
      </c>
      <c r="B30" s="310">
        <v>634</v>
      </c>
      <c r="C30" s="308">
        <v>0</v>
      </c>
      <c r="D30" s="309">
        <v>0</v>
      </c>
      <c r="E30" s="357">
        <v>0</v>
      </c>
      <c r="F30" s="358">
        <f t="shared" si="0"/>
        <v>634</v>
      </c>
      <c r="G30" s="311">
        <f t="shared" si="1"/>
        <v>0.0009819926706793097</v>
      </c>
      <c r="H30" s="310">
        <v>695</v>
      </c>
      <c r="I30" s="308">
        <v>0</v>
      </c>
      <c r="J30" s="309"/>
      <c r="K30" s="357"/>
      <c r="L30" s="358">
        <f t="shared" si="2"/>
        <v>695</v>
      </c>
      <c r="M30" s="359">
        <f t="shared" si="3"/>
        <v>-0.0877697841726619</v>
      </c>
      <c r="N30" s="310">
        <v>3512</v>
      </c>
      <c r="O30" s="308">
        <v>0</v>
      </c>
      <c r="P30" s="309">
        <v>6</v>
      </c>
      <c r="Q30" s="357">
        <v>6</v>
      </c>
      <c r="R30" s="358">
        <f t="shared" si="4"/>
        <v>3524</v>
      </c>
      <c r="S30" s="311">
        <f t="shared" si="5"/>
        <v>0.0007643256842927168</v>
      </c>
      <c r="T30" s="310">
        <v>4539</v>
      </c>
      <c r="U30" s="308">
        <v>0</v>
      </c>
      <c r="V30" s="309">
        <v>16</v>
      </c>
      <c r="W30" s="357">
        <v>18</v>
      </c>
      <c r="X30" s="344">
        <f t="shared" si="6"/>
        <v>4573</v>
      </c>
      <c r="Y30" s="307">
        <f t="shared" si="7"/>
        <v>-0.22938989722282965</v>
      </c>
    </row>
    <row r="31" spans="1:25" s="347" customFormat="1" ht="18.75" customHeight="1">
      <c r="A31" s="356" t="s">
        <v>61</v>
      </c>
      <c r="B31" s="353">
        <f>SUM(B32:B38)</f>
        <v>75726</v>
      </c>
      <c r="C31" s="352">
        <f>SUM(C32:C38)</f>
        <v>68260</v>
      </c>
      <c r="D31" s="351">
        <f>SUM(D32:D38)</f>
        <v>837</v>
      </c>
      <c r="E31" s="350">
        <f>SUM(E32:E38)</f>
        <v>952</v>
      </c>
      <c r="F31" s="349">
        <f t="shared" si="0"/>
        <v>145775</v>
      </c>
      <c r="G31" s="354">
        <f t="shared" si="1"/>
        <v>0.22578861446100373</v>
      </c>
      <c r="H31" s="353">
        <f>SUM(H32:H38)</f>
        <v>61671</v>
      </c>
      <c r="I31" s="352">
        <f>SUM(I32:I38)</f>
        <v>52905</v>
      </c>
      <c r="J31" s="351">
        <f>SUM(J32:J38)</f>
        <v>1559</v>
      </c>
      <c r="K31" s="350">
        <f>SUM(K32:K38)</f>
        <v>1648</v>
      </c>
      <c r="L31" s="349">
        <f t="shared" si="2"/>
        <v>117783</v>
      </c>
      <c r="M31" s="355">
        <f t="shared" si="3"/>
        <v>0.23765738688944915</v>
      </c>
      <c r="N31" s="353">
        <f>SUM(N32:N38)</f>
        <v>514419</v>
      </c>
      <c r="O31" s="352">
        <f>SUM(O32:O38)</f>
        <v>464075</v>
      </c>
      <c r="P31" s="351">
        <f>SUM(P32:P38)</f>
        <v>10687</v>
      </c>
      <c r="Q31" s="350">
        <f>SUM(Q32:Q38)</f>
        <v>10252</v>
      </c>
      <c r="R31" s="349">
        <f t="shared" si="4"/>
        <v>999433</v>
      </c>
      <c r="S31" s="354">
        <f t="shared" si="5"/>
        <v>0.21676853337960353</v>
      </c>
      <c r="T31" s="353">
        <f>SUM(T32:T38)</f>
        <v>403576</v>
      </c>
      <c r="U31" s="352">
        <f>SUM(U32:U38)</f>
        <v>381149</v>
      </c>
      <c r="V31" s="351">
        <f>SUM(V32:V38)</f>
        <v>11997</v>
      </c>
      <c r="W31" s="350">
        <f>SUM(W32:W38)</f>
        <v>12757</v>
      </c>
      <c r="X31" s="349">
        <f t="shared" si="6"/>
        <v>809479</v>
      </c>
      <c r="Y31" s="348">
        <f t="shared" si="7"/>
        <v>0.2346620480580719</v>
      </c>
    </row>
    <row r="32" spans="1:25" s="283" customFormat="1" ht="18.75" customHeight="1">
      <c r="A32" s="298" t="s">
        <v>326</v>
      </c>
      <c r="B32" s="296">
        <v>51263</v>
      </c>
      <c r="C32" s="293">
        <v>44511</v>
      </c>
      <c r="D32" s="292">
        <v>18</v>
      </c>
      <c r="E32" s="345">
        <v>10</v>
      </c>
      <c r="F32" s="344">
        <f t="shared" si="0"/>
        <v>95802</v>
      </c>
      <c r="G32" s="295">
        <f t="shared" si="1"/>
        <v>0.1483862174076013</v>
      </c>
      <c r="H32" s="296">
        <v>37280</v>
      </c>
      <c r="I32" s="293">
        <v>31813</v>
      </c>
      <c r="J32" s="292">
        <v>8</v>
      </c>
      <c r="K32" s="345">
        <v>5</v>
      </c>
      <c r="L32" s="344">
        <f t="shared" si="2"/>
        <v>69106</v>
      </c>
      <c r="M32" s="346">
        <f t="shared" si="3"/>
        <v>0.38630509651839207</v>
      </c>
      <c r="N32" s="296">
        <v>330812</v>
      </c>
      <c r="O32" s="293">
        <v>288517</v>
      </c>
      <c r="P32" s="292">
        <v>911</v>
      </c>
      <c r="Q32" s="345">
        <v>632</v>
      </c>
      <c r="R32" s="344">
        <f t="shared" si="4"/>
        <v>620872</v>
      </c>
      <c r="S32" s="295">
        <f t="shared" si="5"/>
        <v>0.1346618661345595</v>
      </c>
      <c r="T32" s="294">
        <v>257924</v>
      </c>
      <c r="U32" s="293">
        <v>247270</v>
      </c>
      <c r="V32" s="292">
        <v>300</v>
      </c>
      <c r="W32" s="345">
        <v>278</v>
      </c>
      <c r="X32" s="344">
        <f t="shared" si="6"/>
        <v>505772</v>
      </c>
      <c r="Y32" s="291">
        <f t="shared" si="7"/>
        <v>0.2275728984601757</v>
      </c>
    </row>
    <row r="33" spans="1:25" s="283" customFormat="1" ht="18.75" customHeight="1">
      <c r="A33" s="298" t="s">
        <v>327</v>
      </c>
      <c r="B33" s="296">
        <v>14126</v>
      </c>
      <c r="C33" s="293">
        <v>13243</v>
      </c>
      <c r="D33" s="292">
        <v>198</v>
      </c>
      <c r="E33" s="345">
        <v>184</v>
      </c>
      <c r="F33" s="344">
        <f t="shared" si="0"/>
        <v>27751</v>
      </c>
      <c r="G33" s="295">
        <f t="shared" si="1"/>
        <v>0.042983089280791045</v>
      </c>
      <c r="H33" s="296">
        <v>14174</v>
      </c>
      <c r="I33" s="293">
        <v>11677</v>
      </c>
      <c r="J33" s="292">
        <v>144</v>
      </c>
      <c r="K33" s="345">
        <v>150</v>
      </c>
      <c r="L33" s="344">
        <f t="shared" si="2"/>
        <v>26145</v>
      </c>
      <c r="M33" s="346">
        <f t="shared" si="3"/>
        <v>0.06142665901702049</v>
      </c>
      <c r="N33" s="296">
        <v>102546</v>
      </c>
      <c r="O33" s="293">
        <v>99325</v>
      </c>
      <c r="P33" s="292">
        <v>2009</v>
      </c>
      <c r="Q33" s="345">
        <v>1870</v>
      </c>
      <c r="R33" s="344">
        <f t="shared" si="4"/>
        <v>205750</v>
      </c>
      <c r="S33" s="295">
        <f t="shared" si="5"/>
        <v>0.04462542836073396</v>
      </c>
      <c r="T33" s="294">
        <v>84541</v>
      </c>
      <c r="U33" s="293">
        <v>81582</v>
      </c>
      <c r="V33" s="292">
        <v>748</v>
      </c>
      <c r="W33" s="345">
        <v>768</v>
      </c>
      <c r="X33" s="344">
        <f t="shared" si="6"/>
        <v>167639</v>
      </c>
      <c r="Y33" s="291">
        <f t="shared" si="7"/>
        <v>0.22733970018909688</v>
      </c>
    </row>
    <row r="34" spans="1:25" s="283" customFormat="1" ht="18.75" customHeight="1">
      <c r="A34" s="298" t="s">
        <v>328</v>
      </c>
      <c r="B34" s="296">
        <v>3502</v>
      </c>
      <c r="C34" s="293">
        <v>4585</v>
      </c>
      <c r="D34" s="292">
        <v>388</v>
      </c>
      <c r="E34" s="345">
        <v>397</v>
      </c>
      <c r="F34" s="344">
        <f t="shared" si="0"/>
        <v>8872</v>
      </c>
      <c r="G34" s="295">
        <f t="shared" si="1"/>
        <v>0.013741701852155891</v>
      </c>
      <c r="H34" s="296">
        <v>3839</v>
      </c>
      <c r="I34" s="293">
        <v>3699</v>
      </c>
      <c r="J34" s="292">
        <v>612</v>
      </c>
      <c r="K34" s="345">
        <v>560</v>
      </c>
      <c r="L34" s="344">
        <f t="shared" si="2"/>
        <v>8710</v>
      </c>
      <c r="M34" s="346">
        <f t="shared" si="3"/>
        <v>0.018599311136624497</v>
      </c>
      <c r="N34" s="296">
        <v>31774</v>
      </c>
      <c r="O34" s="293">
        <v>31786</v>
      </c>
      <c r="P34" s="292">
        <v>3516</v>
      </c>
      <c r="Q34" s="345">
        <v>3392</v>
      </c>
      <c r="R34" s="344">
        <f t="shared" si="4"/>
        <v>70468</v>
      </c>
      <c r="S34" s="295">
        <f t="shared" si="5"/>
        <v>0.01528391098772394</v>
      </c>
      <c r="T34" s="294">
        <v>25427</v>
      </c>
      <c r="U34" s="293">
        <v>21493</v>
      </c>
      <c r="V34" s="292">
        <v>4816</v>
      </c>
      <c r="W34" s="345">
        <v>4897</v>
      </c>
      <c r="X34" s="344">
        <f t="shared" si="6"/>
        <v>56633</v>
      </c>
      <c r="Y34" s="291">
        <f t="shared" si="7"/>
        <v>0.2442921971288825</v>
      </c>
    </row>
    <row r="35" spans="1:25" s="283" customFormat="1" ht="18.75" customHeight="1">
      <c r="A35" s="298" t="s">
        <v>329</v>
      </c>
      <c r="B35" s="296">
        <v>3160</v>
      </c>
      <c r="C35" s="293">
        <v>2961</v>
      </c>
      <c r="D35" s="292">
        <v>5</v>
      </c>
      <c r="E35" s="345">
        <v>0</v>
      </c>
      <c r="F35" s="344">
        <f t="shared" si="0"/>
        <v>6126</v>
      </c>
      <c r="G35" s="295">
        <f t="shared" si="1"/>
        <v>0.009488465458330365</v>
      </c>
      <c r="H35" s="296">
        <v>2217</v>
      </c>
      <c r="I35" s="293">
        <v>1902</v>
      </c>
      <c r="J35" s="292">
        <v>1</v>
      </c>
      <c r="K35" s="345"/>
      <c r="L35" s="344">
        <f t="shared" si="2"/>
        <v>4120</v>
      </c>
      <c r="M35" s="346">
        <f t="shared" si="3"/>
        <v>0.4868932038834952</v>
      </c>
      <c r="N35" s="296">
        <v>23913</v>
      </c>
      <c r="O35" s="293">
        <v>22638</v>
      </c>
      <c r="P35" s="292">
        <v>22</v>
      </c>
      <c r="Q35" s="345">
        <v>14</v>
      </c>
      <c r="R35" s="344">
        <f t="shared" si="4"/>
        <v>46587</v>
      </c>
      <c r="S35" s="295">
        <f t="shared" si="5"/>
        <v>0.010104324816726674</v>
      </c>
      <c r="T35" s="294">
        <v>6951</v>
      </c>
      <c r="U35" s="293">
        <v>6216</v>
      </c>
      <c r="V35" s="292">
        <v>2</v>
      </c>
      <c r="W35" s="345">
        <v>1</v>
      </c>
      <c r="X35" s="344">
        <f t="shared" si="6"/>
        <v>13170</v>
      </c>
      <c r="Y35" s="291">
        <f t="shared" si="7"/>
        <v>2.537357630979499</v>
      </c>
    </row>
    <row r="36" spans="1:25" s="283" customFormat="1" ht="18.75" customHeight="1">
      <c r="A36" s="298" t="s">
        <v>330</v>
      </c>
      <c r="B36" s="296">
        <v>2566</v>
      </c>
      <c r="C36" s="293">
        <v>2385</v>
      </c>
      <c r="D36" s="292">
        <v>206</v>
      </c>
      <c r="E36" s="345">
        <v>342</v>
      </c>
      <c r="F36" s="344">
        <f t="shared" si="0"/>
        <v>5499</v>
      </c>
      <c r="G36" s="295">
        <f t="shared" si="1"/>
        <v>0.00851731497802133</v>
      </c>
      <c r="H36" s="296">
        <v>2033</v>
      </c>
      <c r="I36" s="293">
        <v>2000</v>
      </c>
      <c r="J36" s="292">
        <v>772</v>
      </c>
      <c r="K36" s="345">
        <v>911</v>
      </c>
      <c r="L36" s="344">
        <f t="shared" si="2"/>
        <v>5716</v>
      </c>
      <c r="M36" s="346">
        <f t="shared" si="3"/>
        <v>-0.037963610916724955</v>
      </c>
      <c r="N36" s="296">
        <v>15609</v>
      </c>
      <c r="O36" s="293">
        <v>14274</v>
      </c>
      <c r="P36" s="292">
        <v>4066</v>
      </c>
      <c r="Q36" s="345">
        <v>4190</v>
      </c>
      <c r="R36" s="344">
        <f t="shared" si="4"/>
        <v>38139</v>
      </c>
      <c r="S36" s="295">
        <f t="shared" si="5"/>
        <v>0.008272025332928468</v>
      </c>
      <c r="T36" s="294">
        <v>13914</v>
      </c>
      <c r="U36" s="293">
        <v>12660</v>
      </c>
      <c r="V36" s="292">
        <v>5700</v>
      </c>
      <c r="W36" s="345">
        <v>6320</v>
      </c>
      <c r="X36" s="344">
        <f t="shared" si="6"/>
        <v>38594</v>
      </c>
      <c r="Y36" s="291">
        <f t="shared" si="7"/>
        <v>-0.011789397315644878</v>
      </c>
    </row>
    <row r="37" spans="1:25" s="283" customFormat="1" ht="18.75" customHeight="1">
      <c r="A37" s="298" t="s">
        <v>331</v>
      </c>
      <c r="B37" s="296">
        <v>851</v>
      </c>
      <c r="C37" s="293">
        <v>447</v>
      </c>
      <c r="D37" s="292">
        <v>0</v>
      </c>
      <c r="E37" s="345">
        <v>0</v>
      </c>
      <c r="F37" s="344">
        <f t="shared" si="0"/>
        <v>1298</v>
      </c>
      <c r="G37" s="295">
        <f t="shared" si="1"/>
        <v>0.002010451871516946</v>
      </c>
      <c r="H37" s="296">
        <v>1078</v>
      </c>
      <c r="I37" s="293">
        <v>1127</v>
      </c>
      <c r="J37" s="292"/>
      <c r="K37" s="345"/>
      <c r="L37" s="344">
        <f t="shared" si="2"/>
        <v>2205</v>
      </c>
      <c r="M37" s="346">
        <f t="shared" si="3"/>
        <v>-0.4113378684807256</v>
      </c>
      <c r="N37" s="296">
        <v>6001</v>
      </c>
      <c r="O37" s="293">
        <v>5020</v>
      </c>
      <c r="P37" s="292">
        <v>12</v>
      </c>
      <c r="Q37" s="345">
        <v>6</v>
      </c>
      <c r="R37" s="344">
        <f t="shared" si="4"/>
        <v>11039</v>
      </c>
      <c r="S37" s="295">
        <f t="shared" si="5"/>
        <v>0.002394265388452696</v>
      </c>
      <c r="T37" s="294">
        <v>7929</v>
      </c>
      <c r="U37" s="293">
        <v>7067</v>
      </c>
      <c r="V37" s="292">
        <v>194</v>
      </c>
      <c r="W37" s="345">
        <v>190</v>
      </c>
      <c r="X37" s="344">
        <f t="shared" si="6"/>
        <v>15380</v>
      </c>
      <c r="Y37" s="291">
        <f t="shared" si="7"/>
        <v>-0.28224967490247077</v>
      </c>
    </row>
    <row r="38" spans="1:25" s="283" customFormat="1" ht="18.75" customHeight="1" thickBot="1">
      <c r="A38" s="298" t="s">
        <v>59</v>
      </c>
      <c r="B38" s="296">
        <v>258</v>
      </c>
      <c r="C38" s="293">
        <v>128</v>
      </c>
      <c r="D38" s="292">
        <v>22</v>
      </c>
      <c r="E38" s="345">
        <v>19</v>
      </c>
      <c r="F38" s="344">
        <f t="shared" si="0"/>
        <v>427</v>
      </c>
      <c r="G38" s="295">
        <f t="shared" si="1"/>
        <v>0.0006613736125868537</v>
      </c>
      <c r="H38" s="296">
        <v>1050</v>
      </c>
      <c r="I38" s="293">
        <v>687</v>
      </c>
      <c r="J38" s="292">
        <v>22</v>
      </c>
      <c r="K38" s="345">
        <v>22</v>
      </c>
      <c r="L38" s="344">
        <f t="shared" si="2"/>
        <v>1781</v>
      </c>
      <c r="M38" s="346">
        <f t="shared" si="3"/>
        <v>-0.7602470522178552</v>
      </c>
      <c r="N38" s="296">
        <v>3764</v>
      </c>
      <c r="O38" s="293">
        <v>2515</v>
      </c>
      <c r="P38" s="292">
        <v>151</v>
      </c>
      <c r="Q38" s="345">
        <v>148</v>
      </c>
      <c r="R38" s="344">
        <f t="shared" si="4"/>
        <v>6578</v>
      </c>
      <c r="S38" s="295">
        <f t="shared" si="5"/>
        <v>0.001426712358478289</v>
      </c>
      <c r="T38" s="294">
        <v>6890</v>
      </c>
      <c r="U38" s="293">
        <v>4861</v>
      </c>
      <c r="V38" s="292">
        <v>237</v>
      </c>
      <c r="W38" s="345">
        <v>303</v>
      </c>
      <c r="X38" s="344">
        <f t="shared" si="6"/>
        <v>12291</v>
      </c>
      <c r="Y38" s="291">
        <f t="shared" si="7"/>
        <v>-0.4648116508013994</v>
      </c>
    </row>
    <row r="39" spans="1:25" s="347" customFormat="1" ht="18.75" customHeight="1">
      <c r="A39" s="356" t="s">
        <v>60</v>
      </c>
      <c r="B39" s="353">
        <f>SUM(B40:B42)</f>
        <v>6047</v>
      </c>
      <c r="C39" s="352">
        <f>SUM(C40:C42)</f>
        <v>4985</v>
      </c>
      <c r="D39" s="351">
        <f>SUM(D40:D42)</f>
        <v>3</v>
      </c>
      <c r="E39" s="350">
        <f>SUM(E40:E42)</f>
        <v>2</v>
      </c>
      <c r="F39" s="349">
        <f t="shared" si="0"/>
        <v>11037</v>
      </c>
      <c r="G39" s="354">
        <f t="shared" si="1"/>
        <v>0.01709503644524849</v>
      </c>
      <c r="H39" s="353">
        <f>SUM(H40:H42)</f>
        <v>6136</v>
      </c>
      <c r="I39" s="352">
        <f>SUM(I40:I42)</f>
        <v>4699</v>
      </c>
      <c r="J39" s="351">
        <f>SUM(J40:J42)</f>
        <v>40</v>
      </c>
      <c r="K39" s="350">
        <f>SUM(K40:K42)</f>
        <v>99</v>
      </c>
      <c r="L39" s="349">
        <f t="shared" si="2"/>
        <v>10974</v>
      </c>
      <c r="M39" s="355">
        <f t="shared" si="3"/>
        <v>0.005740841990158563</v>
      </c>
      <c r="N39" s="353">
        <f>SUM(N40:N42)</f>
        <v>43984</v>
      </c>
      <c r="O39" s="352">
        <f>SUM(O40:O42)</f>
        <v>43687</v>
      </c>
      <c r="P39" s="351">
        <f>SUM(P40:P42)</f>
        <v>769</v>
      </c>
      <c r="Q39" s="350">
        <f>SUM(Q40:Q42)</f>
        <v>932</v>
      </c>
      <c r="R39" s="349">
        <f t="shared" si="4"/>
        <v>89372</v>
      </c>
      <c r="S39" s="354">
        <f t="shared" si="5"/>
        <v>0.01938402810913981</v>
      </c>
      <c r="T39" s="353">
        <f>SUM(T40:T42)</f>
        <v>40311</v>
      </c>
      <c r="U39" s="352">
        <f>SUM(U40:U42)</f>
        <v>38953</v>
      </c>
      <c r="V39" s="351">
        <f>SUM(V40:V42)</f>
        <v>2190</v>
      </c>
      <c r="W39" s="350">
        <f>SUM(W40:W42)</f>
        <v>3050</v>
      </c>
      <c r="X39" s="349">
        <f t="shared" si="6"/>
        <v>84504</v>
      </c>
      <c r="Y39" s="348">
        <f t="shared" si="7"/>
        <v>0.057606740509325016</v>
      </c>
    </row>
    <row r="40" spans="1:25" ht="18.75" customHeight="1">
      <c r="A40" s="298" t="s">
        <v>332</v>
      </c>
      <c r="B40" s="296">
        <v>5328</v>
      </c>
      <c r="C40" s="293">
        <v>4388</v>
      </c>
      <c r="D40" s="292">
        <v>1</v>
      </c>
      <c r="E40" s="345">
        <v>2</v>
      </c>
      <c r="F40" s="344">
        <f t="shared" si="0"/>
        <v>9719</v>
      </c>
      <c r="G40" s="295">
        <f t="shared" si="1"/>
        <v>0.015053606886959323</v>
      </c>
      <c r="H40" s="296">
        <v>4609</v>
      </c>
      <c r="I40" s="293">
        <v>3624</v>
      </c>
      <c r="J40" s="292">
        <v>40</v>
      </c>
      <c r="K40" s="345">
        <v>99</v>
      </c>
      <c r="L40" s="344">
        <f t="shared" si="2"/>
        <v>8372</v>
      </c>
      <c r="M40" s="346">
        <f t="shared" si="3"/>
        <v>0.16089345437171532</v>
      </c>
      <c r="N40" s="296">
        <v>33718</v>
      </c>
      <c r="O40" s="293">
        <v>34160</v>
      </c>
      <c r="P40" s="292">
        <v>764</v>
      </c>
      <c r="Q40" s="345">
        <v>929</v>
      </c>
      <c r="R40" s="344">
        <f t="shared" si="4"/>
        <v>69571</v>
      </c>
      <c r="S40" s="295">
        <f t="shared" si="5"/>
        <v>0.015089359302476901</v>
      </c>
      <c r="T40" s="294">
        <v>29085</v>
      </c>
      <c r="U40" s="293">
        <v>27866</v>
      </c>
      <c r="V40" s="292">
        <v>1956</v>
      </c>
      <c r="W40" s="345">
        <v>2569</v>
      </c>
      <c r="X40" s="344">
        <f t="shared" si="6"/>
        <v>61476</v>
      </c>
      <c r="Y40" s="291">
        <f t="shared" si="7"/>
        <v>0.13167740256360205</v>
      </c>
    </row>
    <row r="41" spans="1:25" ht="18.75" customHeight="1">
      <c r="A41" s="298" t="s">
        <v>333</v>
      </c>
      <c r="B41" s="296">
        <v>702</v>
      </c>
      <c r="C41" s="293">
        <v>597</v>
      </c>
      <c r="D41" s="292">
        <v>0</v>
      </c>
      <c r="E41" s="345">
        <v>0</v>
      </c>
      <c r="F41" s="344">
        <f t="shared" si="0"/>
        <v>1299</v>
      </c>
      <c r="G41" s="295">
        <f t="shared" si="1"/>
        <v>0.0020120007558555573</v>
      </c>
      <c r="H41" s="296">
        <v>1386</v>
      </c>
      <c r="I41" s="293">
        <v>969</v>
      </c>
      <c r="J41" s="292">
        <v>0</v>
      </c>
      <c r="K41" s="345">
        <v>0</v>
      </c>
      <c r="L41" s="344">
        <f t="shared" si="2"/>
        <v>2355</v>
      </c>
      <c r="M41" s="346">
        <f t="shared" si="3"/>
        <v>-0.4484076433121019</v>
      </c>
      <c r="N41" s="296">
        <v>9541</v>
      </c>
      <c r="O41" s="293">
        <v>9324</v>
      </c>
      <c r="P41" s="292">
        <v>3</v>
      </c>
      <c r="Q41" s="345">
        <v>3</v>
      </c>
      <c r="R41" s="344">
        <f t="shared" si="4"/>
        <v>18871</v>
      </c>
      <c r="S41" s="295">
        <f t="shared" si="5"/>
        <v>0.004092959701557281</v>
      </c>
      <c r="T41" s="294">
        <v>10177</v>
      </c>
      <c r="U41" s="293">
        <v>9575</v>
      </c>
      <c r="V41" s="292">
        <v>217</v>
      </c>
      <c r="W41" s="345">
        <v>462</v>
      </c>
      <c r="X41" s="344">
        <f t="shared" si="6"/>
        <v>20431</v>
      </c>
      <c r="Y41" s="291">
        <f t="shared" si="7"/>
        <v>-0.07635455924820123</v>
      </c>
    </row>
    <row r="42" spans="1:25" ht="18.75" customHeight="1" thickBot="1">
      <c r="A42" s="298" t="s">
        <v>59</v>
      </c>
      <c r="B42" s="296">
        <v>17</v>
      </c>
      <c r="C42" s="293">
        <v>0</v>
      </c>
      <c r="D42" s="292">
        <v>2</v>
      </c>
      <c r="E42" s="345">
        <v>0</v>
      </c>
      <c r="F42" s="344">
        <f t="shared" si="0"/>
        <v>19</v>
      </c>
      <c r="G42" s="295">
        <f t="shared" si="1"/>
        <v>2.9428802433607073E-05</v>
      </c>
      <c r="H42" s="296">
        <v>141</v>
      </c>
      <c r="I42" s="293">
        <v>106</v>
      </c>
      <c r="J42" s="292"/>
      <c r="K42" s="345"/>
      <c r="L42" s="344">
        <f t="shared" si="2"/>
        <v>247</v>
      </c>
      <c r="M42" s="346">
        <f t="shared" si="3"/>
        <v>-0.9230769230769231</v>
      </c>
      <c r="N42" s="296">
        <v>725</v>
      </c>
      <c r="O42" s="293">
        <v>203</v>
      </c>
      <c r="P42" s="292">
        <v>2</v>
      </c>
      <c r="Q42" s="345"/>
      <c r="R42" s="344">
        <f t="shared" si="4"/>
        <v>930</v>
      </c>
      <c r="S42" s="295">
        <f t="shared" si="5"/>
        <v>0.00020170910510562616</v>
      </c>
      <c r="T42" s="294">
        <v>1049</v>
      </c>
      <c r="U42" s="293">
        <v>1512</v>
      </c>
      <c r="V42" s="292">
        <v>17</v>
      </c>
      <c r="W42" s="345">
        <v>19</v>
      </c>
      <c r="X42" s="344">
        <f t="shared" si="6"/>
        <v>2597</v>
      </c>
      <c r="Y42" s="291">
        <f t="shared" si="7"/>
        <v>-0.6418944936465152</v>
      </c>
    </row>
    <row r="43" spans="1:25" s="283" customFormat="1" ht="18.75" customHeight="1" thickBot="1">
      <c r="A43" s="343" t="s">
        <v>59</v>
      </c>
      <c r="B43" s="340">
        <v>1076</v>
      </c>
      <c r="C43" s="339">
        <v>324</v>
      </c>
      <c r="D43" s="338">
        <v>0</v>
      </c>
      <c r="E43" s="337">
        <v>0</v>
      </c>
      <c r="F43" s="336">
        <f t="shared" si="0"/>
        <v>1400</v>
      </c>
      <c r="G43" s="341">
        <f t="shared" si="1"/>
        <v>0.002168438074055258</v>
      </c>
      <c r="H43" s="340">
        <v>1606</v>
      </c>
      <c r="I43" s="339">
        <v>305</v>
      </c>
      <c r="J43" s="338">
        <v>4</v>
      </c>
      <c r="K43" s="337">
        <v>4</v>
      </c>
      <c r="L43" s="336">
        <f t="shared" si="2"/>
        <v>1919</v>
      </c>
      <c r="M43" s="342">
        <f t="shared" si="3"/>
        <v>-0.27045336112558627</v>
      </c>
      <c r="N43" s="340">
        <v>8008</v>
      </c>
      <c r="O43" s="339">
        <v>1953</v>
      </c>
      <c r="P43" s="338">
        <v>1856</v>
      </c>
      <c r="Q43" s="337">
        <v>1872</v>
      </c>
      <c r="R43" s="336">
        <f t="shared" si="4"/>
        <v>13689</v>
      </c>
      <c r="S43" s="341">
        <f t="shared" si="5"/>
        <v>0.0029690278922482973</v>
      </c>
      <c r="T43" s="340">
        <v>9612</v>
      </c>
      <c r="U43" s="339">
        <v>2700</v>
      </c>
      <c r="V43" s="338">
        <v>12</v>
      </c>
      <c r="W43" s="337">
        <v>12</v>
      </c>
      <c r="X43" s="336">
        <f t="shared" si="6"/>
        <v>12336</v>
      </c>
      <c r="Y43" s="335">
        <f t="shared" si="7"/>
        <v>0.1096789883268483</v>
      </c>
    </row>
    <row r="44" ht="15" thickTop="1">
      <c r="A44" s="150" t="s">
        <v>44</v>
      </c>
    </row>
    <row r="45" ht="14.25">
      <c r="A45" s="150" t="s">
        <v>58</v>
      </c>
    </row>
  </sheetData>
  <sheetProtection/>
  <mergeCells count="24">
    <mergeCell ref="H7:I7"/>
    <mergeCell ref="V7:W7"/>
    <mergeCell ref="T7:U7"/>
    <mergeCell ref="L7:L8"/>
    <mergeCell ref="T6:X6"/>
    <mergeCell ref="J7:K7"/>
    <mergeCell ref="M6:M8"/>
    <mergeCell ref="S6:S8"/>
    <mergeCell ref="A4:Y4"/>
    <mergeCell ref="N5:Y5"/>
    <mergeCell ref="P7:Q7"/>
    <mergeCell ref="D7:E7"/>
    <mergeCell ref="B7:C7"/>
    <mergeCell ref="B5:M5"/>
    <mergeCell ref="F7:F8"/>
    <mergeCell ref="X1:Y1"/>
    <mergeCell ref="A3:Y3"/>
    <mergeCell ref="A5:A8"/>
    <mergeCell ref="G6:G8"/>
    <mergeCell ref="B6:F6"/>
    <mergeCell ref="Y6:Y8"/>
    <mergeCell ref="N7:O7"/>
    <mergeCell ref="N6:R6"/>
    <mergeCell ref="H6:L6"/>
  </mergeCells>
  <conditionalFormatting sqref="Y44:Y65536 M44:M65536 Y3 M3 M5:M8 Y5:Y8">
    <cfRule type="cellIs" priority="1" dxfId="69" operator="lessThan" stopIfTrue="1">
      <formula>0</formula>
    </cfRule>
  </conditionalFormatting>
  <conditionalFormatting sqref="M9:M43 Y9:Y43">
    <cfRule type="cellIs" priority="2" dxfId="70" operator="lessThan" stopIfTrue="1">
      <formula>0</formula>
    </cfRule>
    <cfRule type="cellIs" priority="3" dxfId="71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4"/>
  <sheetViews>
    <sheetView showGridLines="0" zoomScale="80" zoomScaleNormal="80" zoomScalePageLayoutView="0" workbookViewId="0" topLeftCell="A1">
      <selection activeCell="T62" sqref="T62:W62"/>
    </sheetView>
  </sheetViews>
  <sheetFormatPr defaultColWidth="8.00390625" defaultRowHeight="15"/>
  <cols>
    <col min="1" max="1" width="19.28125" style="185" customWidth="1"/>
    <col min="2" max="2" width="9.421875" style="185" bestFit="1" customWidth="1"/>
    <col min="3" max="3" width="9.7109375" style="185" bestFit="1" customWidth="1"/>
    <col min="4" max="4" width="8.00390625" style="185" bestFit="1" customWidth="1"/>
    <col min="5" max="5" width="9.7109375" style="185" bestFit="1" customWidth="1"/>
    <col min="6" max="6" width="9.421875" style="185" bestFit="1" customWidth="1"/>
    <col min="7" max="7" width="9.7109375" style="185" customWidth="1"/>
    <col min="8" max="8" width="9.28125" style="185" bestFit="1" customWidth="1"/>
    <col min="9" max="9" width="9.7109375" style="185" bestFit="1" customWidth="1"/>
    <col min="10" max="10" width="8.57421875" style="185" customWidth="1"/>
    <col min="11" max="11" width="9.7109375" style="185" bestFit="1" customWidth="1"/>
    <col min="12" max="12" width="9.28125" style="185" bestFit="1" customWidth="1"/>
    <col min="13" max="13" width="8.7109375" style="185" bestFit="1" customWidth="1"/>
    <col min="14" max="14" width="11.57421875" style="185" customWidth="1"/>
    <col min="15" max="15" width="11.28125" style="185" customWidth="1"/>
    <col min="16" max="16" width="9.00390625" style="185" customWidth="1"/>
    <col min="17" max="17" width="10.8515625" style="185" customWidth="1"/>
    <col min="18" max="18" width="11.140625" style="185" bestFit="1" customWidth="1"/>
    <col min="19" max="19" width="9.140625" style="185" customWidth="1"/>
    <col min="20" max="21" width="11.140625" style="185" bestFit="1" customWidth="1"/>
    <col min="22" max="23" width="10.28125" style="185" customWidth="1"/>
    <col min="24" max="24" width="11.140625" style="185" bestFit="1" customWidth="1"/>
    <col min="25" max="25" width="8.7109375" style="185" bestFit="1" customWidth="1"/>
    <col min="26" max="16384" width="8.00390625" style="185" customWidth="1"/>
  </cols>
  <sheetData>
    <row r="1" spans="24:25" ht="18.75" thickBot="1">
      <c r="X1" s="635" t="s">
        <v>28</v>
      </c>
      <c r="Y1" s="636"/>
    </row>
    <row r="2" ht="5.25" customHeight="1" thickBot="1"/>
    <row r="3" spans="1:25" ht="24.75" customHeight="1" thickTop="1">
      <c r="A3" s="696" t="s">
        <v>72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8"/>
    </row>
    <row r="4" spans="1:25" ht="21" customHeight="1" thickBot="1">
      <c r="A4" s="707" t="s">
        <v>46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9"/>
    </row>
    <row r="5" spans="1:25" s="334" customFormat="1" ht="15.75" customHeight="1" thickBot="1" thickTop="1">
      <c r="A5" s="663" t="s">
        <v>71</v>
      </c>
      <c r="B5" s="713" t="s">
        <v>37</v>
      </c>
      <c r="C5" s="714"/>
      <c r="D5" s="714"/>
      <c r="E5" s="714"/>
      <c r="F5" s="714"/>
      <c r="G5" s="714"/>
      <c r="H5" s="714"/>
      <c r="I5" s="714"/>
      <c r="J5" s="715"/>
      <c r="K5" s="715"/>
      <c r="L5" s="715"/>
      <c r="M5" s="716"/>
      <c r="N5" s="713" t="s">
        <v>36</v>
      </c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7"/>
    </row>
    <row r="6" spans="1:25" s="225" customFormat="1" ht="26.25" customHeight="1">
      <c r="A6" s="664"/>
      <c r="B6" s="702" t="s">
        <v>455</v>
      </c>
      <c r="C6" s="703"/>
      <c r="D6" s="703"/>
      <c r="E6" s="703"/>
      <c r="F6" s="703"/>
      <c r="G6" s="727" t="s">
        <v>35</v>
      </c>
      <c r="H6" s="702" t="s">
        <v>456</v>
      </c>
      <c r="I6" s="703"/>
      <c r="J6" s="703"/>
      <c r="K6" s="703"/>
      <c r="L6" s="703"/>
      <c r="M6" s="710" t="s">
        <v>34</v>
      </c>
      <c r="N6" s="702" t="s">
        <v>457</v>
      </c>
      <c r="O6" s="703"/>
      <c r="P6" s="703"/>
      <c r="Q6" s="703"/>
      <c r="R6" s="703"/>
      <c r="S6" s="727" t="s">
        <v>35</v>
      </c>
      <c r="T6" s="702" t="s">
        <v>458</v>
      </c>
      <c r="U6" s="703"/>
      <c r="V6" s="703"/>
      <c r="W6" s="703"/>
      <c r="X6" s="703"/>
      <c r="Y6" s="730" t="s">
        <v>34</v>
      </c>
    </row>
    <row r="7" spans="1:25" s="225" customFormat="1" ht="26.25" customHeight="1">
      <c r="A7" s="665"/>
      <c r="B7" s="691" t="s">
        <v>22</v>
      </c>
      <c r="C7" s="692"/>
      <c r="D7" s="693" t="s">
        <v>21</v>
      </c>
      <c r="E7" s="692"/>
      <c r="F7" s="694" t="s">
        <v>17</v>
      </c>
      <c r="G7" s="728"/>
      <c r="H7" s="691" t="s">
        <v>22</v>
      </c>
      <c r="I7" s="692"/>
      <c r="J7" s="693" t="s">
        <v>21</v>
      </c>
      <c r="K7" s="692"/>
      <c r="L7" s="694" t="s">
        <v>17</v>
      </c>
      <c r="M7" s="711"/>
      <c r="N7" s="691" t="s">
        <v>22</v>
      </c>
      <c r="O7" s="692"/>
      <c r="P7" s="693" t="s">
        <v>21</v>
      </c>
      <c r="Q7" s="692"/>
      <c r="R7" s="694" t="s">
        <v>17</v>
      </c>
      <c r="S7" s="728"/>
      <c r="T7" s="691" t="s">
        <v>22</v>
      </c>
      <c r="U7" s="692"/>
      <c r="V7" s="693" t="s">
        <v>21</v>
      </c>
      <c r="W7" s="692"/>
      <c r="X7" s="694" t="s">
        <v>17</v>
      </c>
      <c r="Y7" s="731"/>
    </row>
    <row r="8" spans="1:25" s="330" customFormat="1" ht="28.5" thickBot="1">
      <c r="A8" s="666"/>
      <c r="B8" s="333" t="s">
        <v>19</v>
      </c>
      <c r="C8" s="331" t="s">
        <v>18</v>
      </c>
      <c r="D8" s="332" t="s">
        <v>19</v>
      </c>
      <c r="E8" s="331" t="s">
        <v>18</v>
      </c>
      <c r="F8" s="695"/>
      <c r="G8" s="729"/>
      <c r="H8" s="333" t="s">
        <v>19</v>
      </c>
      <c r="I8" s="331" t="s">
        <v>18</v>
      </c>
      <c r="J8" s="332" t="s">
        <v>19</v>
      </c>
      <c r="K8" s="331" t="s">
        <v>18</v>
      </c>
      <c r="L8" s="695"/>
      <c r="M8" s="712"/>
      <c r="N8" s="333" t="s">
        <v>19</v>
      </c>
      <c r="O8" s="331" t="s">
        <v>18</v>
      </c>
      <c r="P8" s="332" t="s">
        <v>19</v>
      </c>
      <c r="Q8" s="331" t="s">
        <v>18</v>
      </c>
      <c r="R8" s="695"/>
      <c r="S8" s="729"/>
      <c r="T8" s="333" t="s">
        <v>19</v>
      </c>
      <c r="U8" s="331" t="s">
        <v>18</v>
      </c>
      <c r="V8" s="332" t="s">
        <v>19</v>
      </c>
      <c r="W8" s="331" t="s">
        <v>18</v>
      </c>
      <c r="X8" s="695"/>
      <c r="Y8" s="732"/>
    </row>
    <row r="9" spans="1:25" s="214" customFormat="1" ht="18" customHeight="1" thickBot="1" thickTop="1">
      <c r="A9" s="381" t="s">
        <v>24</v>
      </c>
      <c r="B9" s="379">
        <f>B10+B23+B37+B46+B53+B62</f>
        <v>329675</v>
      </c>
      <c r="C9" s="378">
        <f>C10+C23+C37+C46+C53+C62</f>
        <v>310356</v>
      </c>
      <c r="D9" s="377">
        <f>D10+D23+D37+D46+D53+D62</f>
        <v>2785</v>
      </c>
      <c r="E9" s="378">
        <f>E10+E23+E37+E46+E53+E62</f>
        <v>2810</v>
      </c>
      <c r="F9" s="377">
        <f aca="true" t="shared" si="0" ref="F9:F39">SUM(B9:E9)</f>
        <v>645626</v>
      </c>
      <c r="G9" s="380">
        <f aca="true" t="shared" si="1" ref="G9:G39">F9/$F$9</f>
        <v>1</v>
      </c>
      <c r="H9" s="379">
        <f>H10+H23+H37+H46+H53+H62</f>
        <v>310033</v>
      </c>
      <c r="I9" s="378">
        <f>I10+I23+I37+I46+I53+I62</f>
        <v>280914</v>
      </c>
      <c r="J9" s="377">
        <f>J10+J23+J37+J46+J53+J62</f>
        <v>3790</v>
      </c>
      <c r="K9" s="378">
        <f>K10+K23+K37+K46+K53+K62</f>
        <v>4198</v>
      </c>
      <c r="L9" s="377">
        <f aca="true" t="shared" si="2" ref="L9:L39">SUM(H9:K9)</f>
        <v>598935</v>
      </c>
      <c r="M9" s="376">
        <f aca="true" t="shared" si="3" ref="M9:M39">IF(ISERROR(F9/L9-1),"         /0",(F9/L9-1))</f>
        <v>0.07795670648734832</v>
      </c>
      <c r="N9" s="379">
        <f>N10+N23+N37+N46+N53+N62</f>
        <v>2342039</v>
      </c>
      <c r="O9" s="378">
        <f>O10+O23+O37+O46+O53+O62</f>
        <v>2225776</v>
      </c>
      <c r="P9" s="377">
        <f>P10+P23+P37+P46+P53+P62</f>
        <v>21884</v>
      </c>
      <c r="Q9" s="378">
        <f>Q10+Q23+Q37+Q46+Q53+Q62</f>
        <v>20901</v>
      </c>
      <c r="R9" s="377">
        <f aca="true" t="shared" si="4" ref="R9:R39">SUM(N9:Q9)</f>
        <v>4610600</v>
      </c>
      <c r="S9" s="380">
        <f aca="true" t="shared" si="5" ref="S9:S39">R9/$R$9</f>
        <v>1</v>
      </c>
      <c r="T9" s="379">
        <f>T10+T23+T37+T46+T53+T62</f>
        <v>2043473</v>
      </c>
      <c r="U9" s="378">
        <f>U10+U23+U37+U46+U53+U62</f>
        <v>1965170</v>
      </c>
      <c r="V9" s="377">
        <f>V10+V23+V37+V46+V53+V62</f>
        <v>26290</v>
      </c>
      <c r="W9" s="378">
        <f>W10+W23+W37+W46+W53+W62</f>
        <v>27887</v>
      </c>
      <c r="X9" s="377">
        <f aca="true" t="shared" si="6" ref="X9:X39">SUM(T9:W9)</f>
        <v>4062820</v>
      </c>
      <c r="Y9" s="376">
        <f>IF(ISERROR(R9/X9-1),"         /0",(R9/X9-1))</f>
        <v>0.13482753358504684</v>
      </c>
    </row>
    <row r="10" spans="1:25" s="347" customFormat="1" ht="18.75" customHeight="1">
      <c r="A10" s="356" t="s">
        <v>64</v>
      </c>
      <c r="B10" s="353">
        <f>SUM(B11:B22)</f>
        <v>109673</v>
      </c>
      <c r="C10" s="352">
        <f>SUM(C11:C22)</f>
        <v>102415</v>
      </c>
      <c r="D10" s="351">
        <f>SUM(D11:D22)</f>
        <v>37</v>
      </c>
      <c r="E10" s="352">
        <f>SUM(E11:E22)</f>
        <v>27</v>
      </c>
      <c r="F10" s="351">
        <f t="shared" si="0"/>
        <v>212152</v>
      </c>
      <c r="G10" s="354">
        <f t="shared" si="1"/>
        <v>0.32859891020497933</v>
      </c>
      <c r="H10" s="353">
        <f>SUM(H11:H22)</f>
        <v>124332</v>
      </c>
      <c r="I10" s="352">
        <f>SUM(I11:I22)</f>
        <v>110712</v>
      </c>
      <c r="J10" s="351">
        <f>SUM(J11:J22)</f>
        <v>158</v>
      </c>
      <c r="K10" s="352">
        <f>SUM(K11:K22)</f>
        <v>119</v>
      </c>
      <c r="L10" s="351">
        <f t="shared" si="2"/>
        <v>235321</v>
      </c>
      <c r="M10" s="355">
        <f t="shared" si="3"/>
        <v>-0.09845700128760293</v>
      </c>
      <c r="N10" s="353">
        <f>SUM(N11:N22)</f>
        <v>783993</v>
      </c>
      <c r="O10" s="352">
        <f>SUM(O11:O22)</f>
        <v>769712</v>
      </c>
      <c r="P10" s="351">
        <f>SUM(P11:P22)</f>
        <v>1028</v>
      </c>
      <c r="Q10" s="352">
        <f>SUM(Q11:Q22)</f>
        <v>854</v>
      </c>
      <c r="R10" s="351">
        <f t="shared" si="4"/>
        <v>1555587</v>
      </c>
      <c r="S10" s="354">
        <f t="shared" si="5"/>
        <v>0.3373936147139201</v>
      </c>
      <c r="T10" s="353">
        <f>SUM(T11:T22)</f>
        <v>794788</v>
      </c>
      <c r="U10" s="352">
        <f>SUM(U11:U22)</f>
        <v>792550</v>
      </c>
      <c r="V10" s="351">
        <f>SUM(V11:V22)</f>
        <v>2853</v>
      </c>
      <c r="W10" s="352">
        <f>SUM(W11:W22)</f>
        <v>3062</v>
      </c>
      <c r="X10" s="351">
        <f t="shared" si="6"/>
        <v>1593253</v>
      </c>
      <c r="Y10" s="348">
        <f aca="true" t="shared" si="7" ref="Y10:Y39">IF(ISERROR(R10/X10-1),"         /0",IF(R10/X10&gt;5,"  *  ",(R10/X10-1)))</f>
        <v>-0.023640940892626583</v>
      </c>
    </row>
    <row r="11" spans="1:25" ht="18.75" customHeight="1">
      <c r="A11" s="298" t="s">
        <v>150</v>
      </c>
      <c r="B11" s="296">
        <v>44538</v>
      </c>
      <c r="C11" s="293">
        <v>41490</v>
      </c>
      <c r="D11" s="292">
        <v>12</v>
      </c>
      <c r="E11" s="293">
        <v>0</v>
      </c>
      <c r="F11" s="292">
        <f t="shared" si="0"/>
        <v>86040</v>
      </c>
      <c r="G11" s="295">
        <f t="shared" si="1"/>
        <v>0.1332660084940817</v>
      </c>
      <c r="H11" s="296">
        <v>42997</v>
      </c>
      <c r="I11" s="293">
        <v>40675</v>
      </c>
      <c r="J11" s="292">
        <v>145</v>
      </c>
      <c r="K11" s="293">
        <v>114</v>
      </c>
      <c r="L11" s="292">
        <f t="shared" si="2"/>
        <v>83931</v>
      </c>
      <c r="M11" s="297">
        <f t="shared" si="3"/>
        <v>0.02512778353647649</v>
      </c>
      <c r="N11" s="296">
        <v>313329</v>
      </c>
      <c r="O11" s="293">
        <v>305038</v>
      </c>
      <c r="P11" s="292">
        <v>949</v>
      </c>
      <c r="Q11" s="293">
        <v>771</v>
      </c>
      <c r="R11" s="292">
        <f t="shared" si="4"/>
        <v>620087</v>
      </c>
      <c r="S11" s="295">
        <f t="shared" si="5"/>
        <v>0.13449160629852946</v>
      </c>
      <c r="T11" s="296">
        <v>285740</v>
      </c>
      <c r="U11" s="293">
        <v>295299</v>
      </c>
      <c r="V11" s="292">
        <v>2543</v>
      </c>
      <c r="W11" s="293">
        <v>2955</v>
      </c>
      <c r="X11" s="292">
        <f t="shared" si="6"/>
        <v>586537</v>
      </c>
      <c r="Y11" s="291">
        <f t="shared" si="7"/>
        <v>0.05720014253150274</v>
      </c>
    </row>
    <row r="12" spans="1:25" ht="18.75" customHeight="1">
      <c r="A12" s="298" t="s">
        <v>170</v>
      </c>
      <c r="B12" s="296">
        <v>20468</v>
      </c>
      <c r="C12" s="293">
        <v>19534</v>
      </c>
      <c r="D12" s="292">
        <v>0</v>
      </c>
      <c r="E12" s="293">
        <v>0</v>
      </c>
      <c r="F12" s="292">
        <f t="shared" si="0"/>
        <v>40002</v>
      </c>
      <c r="G12" s="295">
        <f t="shared" si="1"/>
        <v>0.06195847131311316</v>
      </c>
      <c r="H12" s="296">
        <v>22314</v>
      </c>
      <c r="I12" s="293">
        <v>19710</v>
      </c>
      <c r="J12" s="292"/>
      <c r="K12" s="293"/>
      <c r="L12" s="292">
        <f t="shared" si="2"/>
        <v>42024</v>
      </c>
      <c r="M12" s="297">
        <f t="shared" si="3"/>
        <v>-0.04811536264991434</v>
      </c>
      <c r="N12" s="296">
        <v>146401</v>
      </c>
      <c r="O12" s="293">
        <v>147976</v>
      </c>
      <c r="P12" s="292"/>
      <c r="Q12" s="293"/>
      <c r="R12" s="292">
        <f t="shared" si="4"/>
        <v>294377</v>
      </c>
      <c r="S12" s="295">
        <f t="shared" si="5"/>
        <v>0.06384787229427841</v>
      </c>
      <c r="T12" s="296">
        <v>143971</v>
      </c>
      <c r="U12" s="293">
        <v>149525</v>
      </c>
      <c r="V12" s="292"/>
      <c r="W12" s="293"/>
      <c r="X12" s="292">
        <f t="shared" si="6"/>
        <v>293496</v>
      </c>
      <c r="Y12" s="291">
        <f t="shared" si="7"/>
        <v>0.0030017444871479615</v>
      </c>
    </row>
    <row r="13" spans="1:25" ht="18.75" customHeight="1">
      <c r="A13" s="298" t="s">
        <v>173</v>
      </c>
      <c r="B13" s="296">
        <v>10111</v>
      </c>
      <c r="C13" s="293">
        <v>10572</v>
      </c>
      <c r="D13" s="292">
        <v>0</v>
      </c>
      <c r="E13" s="293">
        <v>0</v>
      </c>
      <c r="F13" s="292">
        <f>SUM(B13:E13)</f>
        <v>20683</v>
      </c>
      <c r="G13" s="295">
        <f>F13/$F$9</f>
        <v>0.03203557477548921</v>
      </c>
      <c r="H13" s="296">
        <v>9444</v>
      </c>
      <c r="I13" s="293">
        <v>9751</v>
      </c>
      <c r="J13" s="292"/>
      <c r="K13" s="293"/>
      <c r="L13" s="292">
        <f>SUM(H13:K13)</f>
        <v>19195</v>
      </c>
      <c r="M13" s="297">
        <f>IF(ISERROR(F13/L13-1),"         /0",(F13/L13-1))</f>
        <v>0.07752018754884094</v>
      </c>
      <c r="N13" s="296">
        <v>71812</v>
      </c>
      <c r="O13" s="293">
        <v>78391</v>
      </c>
      <c r="P13" s="292"/>
      <c r="Q13" s="293"/>
      <c r="R13" s="292">
        <f>SUM(N13:Q13)</f>
        <v>150203</v>
      </c>
      <c r="S13" s="295">
        <f>R13/$R$9</f>
        <v>0.03257775560664555</v>
      </c>
      <c r="T13" s="296">
        <v>63802</v>
      </c>
      <c r="U13" s="293">
        <v>72159</v>
      </c>
      <c r="V13" s="292"/>
      <c r="W13" s="293"/>
      <c r="X13" s="292">
        <f>SUM(T13:W13)</f>
        <v>135961</v>
      </c>
      <c r="Y13" s="291">
        <f>IF(ISERROR(R13/X13-1),"         /0",IF(R13/X13&gt;5,"  *  ",(R13/X13-1)))</f>
        <v>0.10475062701804183</v>
      </c>
    </row>
    <row r="14" spans="1:25" ht="18.75" customHeight="1">
      <c r="A14" s="298" t="s">
        <v>175</v>
      </c>
      <c r="B14" s="296">
        <v>11223</v>
      </c>
      <c r="C14" s="293">
        <v>9427</v>
      </c>
      <c r="D14" s="292">
        <v>0</v>
      </c>
      <c r="E14" s="293">
        <v>0</v>
      </c>
      <c r="F14" s="292">
        <f t="shared" si="0"/>
        <v>20650</v>
      </c>
      <c r="G14" s="295">
        <f t="shared" si="1"/>
        <v>0.03198446159231506</v>
      </c>
      <c r="H14" s="296">
        <v>13178</v>
      </c>
      <c r="I14" s="293">
        <v>11420</v>
      </c>
      <c r="J14" s="292"/>
      <c r="K14" s="293"/>
      <c r="L14" s="292">
        <f t="shared" si="2"/>
        <v>24598</v>
      </c>
      <c r="M14" s="297">
        <f t="shared" si="3"/>
        <v>-0.16050085372794531</v>
      </c>
      <c r="N14" s="296">
        <v>84405</v>
      </c>
      <c r="O14" s="293">
        <v>79459</v>
      </c>
      <c r="P14" s="292"/>
      <c r="Q14" s="293"/>
      <c r="R14" s="292">
        <f t="shared" si="4"/>
        <v>163864</v>
      </c>
      <c r="S14" s="295">
        <f t="shared" si="5"/>
        <v>0.035540710536589595</v>
      </c>
      <c r="T14" s="296">
        <v>81202</v>
      </c>
      <c r="U14" s="293">
        <v>82567</v>
      </c>
      <c r="V14" s="292"/>
      <c r="W14" s="293"/>
      <c r="X14" s="292">
        <f t="shared" si="6"/>
        <v>163769</v>
      </c>
      <c r="Y14" s="291">
        <f t="shared" si="7"/>
        <v>0.0005800853641408921</v>
      </c>
    </row>
    <row r="15" spans="1:25" ht="18.75" customHeight="1">
      <c r="A15" s="298" t="s">
        <v>177</v>
      </c>
      <c r="B15" s="296">
        <v>8135</v>
      </c>
      <c r="C15" s="293">
        <v>7998</v>
      </c>
      <c r="D15" s="292">
        <v>0</v>
      </c>
      <c r="E15" s="293">
        <v>0</v>
      </c>
      <c r="F15" s="292">
        <f t="shared" si="0"/>
        <v>16133</v>
      </c>
      <c r="G15" s="295">
        <f t="shared" si="1"/>
        <v>0.024988151034809628</v>
      </c>
      <c r="H15" s="296">
        <v>8789</v>
      </c>
      <c r="I15" s="293">
        <v>7684</v>
      </c>
      <c r="J15" s="292"/>
      <c r="K15" s="293"/>
      <c r="L15" s="292">
        <f t="shared" si="2"/>
        <v>16473</v>
      </c>
      <c r="M15" s="297">
        <f t="shared" si="3"/>
        <v>-0.02063983488132093</v>
      </c>
      <c r="N15" s="296">
        <v>49457</v>
      </c>
      <c r="O15" s="293">
        <v>50654</v>
      </c>
      <c r="P15" s="292"/>
      <c r="Q15" s="293"/>
      <c r="R15" s="292">
        <f t="shared" si="4"/>
        <v>100111</v>
      </c>
      <c r="S15" s="295">
        <f t="shared" si="5"/>
        <v>0.021713226044332627</v>
      </c>
      <c r="T15" s="296">
        <v>53435</v>
      </c>
      <c r="U15" s="293">
        <v>53318</v>
      </c>
      <c r="V15" s="292"/>
      <c r="W15" s="293"/>
      <c r="X15" s="292">
        <f t="shared" si="6"/>
        <v>106753</v>
      </c>
      <c r="Y15" s="291">
        <f t="shared" si="7"/>
        <v>-0.062218391988983934</v>
      </c>
    </row>
    <row r="16" spans="1:25" ht="18.75" customHeight="1">
      <c r="A16" s="298" t="s">
        <v>183</v>
      </c>
      <c r="B16" s="296">
        <v>4345</v>
      </c>
      <c r="C16" s="293">
        <v>4281</v>
      </c>
      <c r="D16" s="292">
        <v>0</v>
      </c>
      <c r="E16" s="293">
        <v>0</v>
      </c>
      <c r="F16" s="292">
        <f t="shared" si="0"/>
        <v>8626</v>
      </c>
      <c r="G16" s="295">
        <f t="shared" si="1"/>
        <v>0.013360676304857612</v>
      </c>
      <c r="H16" s="296">
        <v>4190</v>
      </c>
      <c r="I16" s="293">
        <v>4015</v>
      </c>
      <c r="J16" s="292"/>
      <c r="K16" s="293"/>
      <c r="L16" s="292">
        <f t="shared" si="2"/>
        <v>8205</v>
      </c>
      <c r="M16" s="297">
        <f t="shared" si="3"/>
        <v>0.05131017672151117</v>
      </c>
      <c r="N16" s="296">
        <v>29136</v>
      </c>
      <c r="O16" s="293">
        <v>29087</v>
      </c>
      <c r="P16" s="292"/>
      <c r="Q16" s="293"/>
      <c r="R16" s="292">
        <f t="shared" si="4"/>
        <v>58223</v>
      </c>
      <c r="S16" s="295">
        <f t="shared" si="5"/>
        <v>0.01262807443716653</v>
      </c>
      <c r="T16" s="296">
        <v>29830</v>
      </c>
      <c r="U16" s="293">
        <v>28714</v>
      </c>
      <c r="V16" s="292"/>
      <c r="W16" s="293"/>
      <c r="X16" s="292">
        <f t="shared" si="6"/>
        <v>58544</v>
      </c>
      <c r="Y16" s="291">
        <f t="shared" si="7"/>
        <v>-0.005483055479639232</v>
      </c>
    </row>
    <row r="17" spans="1:25" ht="18.75" customHeight="1">
      <c r="A17" s="298" t="s">
        <v>151</v>
      </c>
      <c r="B17" s="296">
        <v>3286</v>
      </c>
      <c r="C17" s="293">
        <v>3102</v>
      </c>
      <c r="D17" s="292">
        <v>0</v>
      </c>
      <c r="E17" s="293">
        <v>0</v>
      </c>
      <c r="F17" s="292">
        <f t="shared" si="0"/>
        <v>6388</v>
      </c>
      <c r="G17" s="295">
        <f t="shared" si="1"/>
        <v>0.00989427315504642</v>
      </c>
      <c r="H17" s="296">
        <v>12452</v>
      </c>
      <c r="I17" s="293">
        <v>10819</v>
      </c>
      <c r="J17" s="292"/>
      <c r="K17" s="293"/>
      <c r="L17" s="292">
        <f t="shared" si="2"/>
        <v>23271</v>
      </c>
      <c r="M17" s="297">
        <f t="shared" si="3"/>
        <v>-0.7254952516007047</v>
      </c>
      <c r="N17" s="296">
        <v>34430</v>
      </c>
      <c r="O17" s="293">
        <v>32481</v>
      </c>
      <c r="P17" s="292"/>
      <c r="Q17" s="293"/>
      <c r="R17" s="292">
        <f t="shared" si="4"/>
        <v>66911</v>
      </c>
      <c r="S17" s="295">
        <f t="shared" si="5"/>
        <v>0.014512427883572637</v>
      </c>
      <c r="T17" s="296">
        <v>65231</v>
      </c>
      <c r="U17" s="293">
        <v>63304</v>
      </c>
      <c r="V17" s="292"/>
      <c r="W17" s="293"/>
      <c r="X17" s="292">
        <f t="shared" si="6"/>
        <v>128535</v>
      </c>
      <c r="Y17" s="291">
        <f t="shared" si="7"/>
        <v>-0.4794336173026802</v>
      </c>
    </row>
    <row r="18" spans="1:25" ht="18.75" customHeight="1">
      <c r="A18" s="298" t="s">
        <v>186</v>
      </c>
      <c r="B18" s="296">
        <v>3555</v>
      </c>
      <c r="C18" s="293">
        <v>2740</v>
      </c>
      <c r="D18" s="292">
        <v>0</v>
      </c>
      <c r="E18" s="293">
        <v>0</v>
      </c>
      <c r="F18" s="292">
        <f t="shared" si="0"/>
        <v>6295</v>
      </c>
      <c r="G18" s="295">
        <f t="shared" si="1"/>
        <v>0.009750226911555606</v>
      </c>
      <c r="H18" s="296">
        <v>3758</v>
      </c>
      <c r="I18" s="293">
        <v>2865</v>
      </c>
      <c r="J18" s="292"/>
      <c r="K18" s="293"/>
      <c r="L18" s="292">
        <f t="shared" si="2"/>
        <v>6623</v>
      </c>
      <c r="M18" s="297">
        <f t="shared" si="3"/>
        <v>-0.04952438471991549</v>
      </c>
      <c r="N18" s="296">
        <v>23918</v>
      </c>
      <c r="O18" s="293">
        <v>19865</v>
      </c>
      <c r="P18" s="292"/>
      <c r="Q18" s="293"/>
      <c r="R18" s="292">
        <f t="shared" si="4"/>
        <v>43783</v>
      </c>
      <c r="S18" s="295">
        <f t="shared" si="5"/>
        <v>0.009496161020257667</v>
      </c>
      <c r="T18" s="296">
        <v>22970</v>
      </c>
      <c r="U18" s="293">
        <v>19465</v>
      </c>
      <c r="V18" s="292"/>
      <c r="W18" s="293"/>
      <c r="X18" s="292">
        <f t="shared" si="6"/>
        <v>42435</v>
      </c>
      <c r="Y18" s="291">
        <f t="shared" si="7"/>
        <v>0.031766230705785325</v>
      </c>
    </row>
    <row r="19" spans="1:25" ht="18.75" customHeight="1">
      <c r="A19" s="298" t="s">
        <v>182</v>
      </c>
      <c r="B19" s="296">
        <v>2224</v>
      </c>
      <c r="C19" s="293">
        <v>1762</v>
      </c>
      <c r="D19" s="292">
        <v>0</v>
      </c>
      <c r="E19" s="293">
        <v>0</v>
      </c>
      <c r="F19" s="292">
        <f t="shared" si="0"/>
        <v>3986</v>
      </c>
      <c r="G19" s="295">
        <f t="shared" si="1"/>
        <v>0.0061738529737030414</v>
      </c>
      <c r="H19" s="296">
        <v>2008</v>
      </c>
      <c r="I19" s="293">
        <v>1842</v>
      </c>
      <c r="J19" s="292"/>
      <c r="K19" s="293"/>
      <c r="L19" s="292">
        <f t="shared" si="2"/>
        <v>3850</v>
      </c>
      <c r="M19" s="297">
        <f t="shared" si="3"/>
        <v>0.035324675324675425</v>
      </c>
      <c r="N19" s="296">
        <v>14856</v>
      </c>
      <c r="O19" s="293">
        <v>14993</v>
      </c>
      <c r="P19" s="292"/>
      <c r="Q19" s="293"/>
      <c r="R19" s="292">
        <f t="shared" si="4"/>
        <v>29849</v>
      </c>
      <c r="S19" s="295">
        <f t="shared" si="5"/>
        <v>0.0064739947078471345</v>
      </c>
      <c r="T19" s="296">
        <v>12736</v>
      </c>
      <c r="U19" s="293">
        <v>13861</v>
      </c>
      <c r="V19" s="292"/>
      <c r="W19" s="293"/>
      <c r="X19" s="292">
        <f t="shared" si="6"/>
        <v>26597</v>
      </c>
      <c r="Y19" s="291">
        <f t="shared" si="7"/>
        <v>0.12226942888295667</v>
      </c>
    </row>
    <row r="20" spans="1:25" ht="18.75" customHeight="1">
      <c r="A20" s="298" t="s">
        <v>180</v>
      </c>
      <c r="B20" s="296">
        <v>956</v>
      </c>
      <c r="C20" s="293">
        <v>715</v>
      </c>
      <c r="D20" s="292">
        <v>0</v>
      </c>
      <c r="E20" s="293">
        <v>0</v>
      </c>
      <c r="F20" s="292">
        <f t="shared" si="0"/>
        <v>1671</v>
      </c>
      <c r="G20" s="295">
        <f t="shared" si="1"/>
        <v>0.0025881857298188115</v>
      </c>
      <c r="H20" s="296">
        <v>350</v>
      </c>
      <c r="I20" s="293">
        <v>436</v>
      </c>
      <c r="J20" s="292"/>
      <c r="K20" s="293"/>
      <c r="L20" s="292">
        <f t="shared" si="2"/>
        <v>786</v>
      </c>
      <c r="M20" s="297">
        <f t="shared" si="3"/>
        <v>1.1259541984732824</v>
      </c>
      <c r="N20" s="296">
        <v>5183</v>
      </c>
      <c r="O20" s="293">
        <v>4226</v>
      </c>
      <c r="P20" s="292"/>
      <c r="Q20" s="293"/>
      <c r="R20" s="292">
        <f t="shared" si="4"/>
        <v>9409</v>
      </c>
      <c r="S20" s="295">
        <f t="shared" si="5"/>
        <v>0.0020407322257406844</v>
      </c>
      <c r="T20" s="296">
        <v>1178</v>
      </c>
      <c r="U20" s="293">
        <v>1346</v>
      </c>
      <c r="V20" s="292"/>
      <c r="W20" s="293"/>
      <c r="X20" s="292">
        <f t="shared" si="6"/>
        <v>2524</v>
      </c>
      <c r="Y20" s="291">
        <f t="shared" si="7"/>
        <v>2.727812995245642</v>
      </c>
    </row>
    <row r="21" spans="1:25" ht="18.75" customHeight="1">
      <c r="A21" s="298" t="s">
        <v>176</v>
      </c>
      <c r="B21" s="296">
        <v>602</v>
      </c>
      <c r="C21" s="293">
        <v>794</v>
      </c>
      <c r="D21" s="292">
        <v>0</v>
      </c>
      <c r="E21" s="293">
        <v>0</v>
      </c>
      <c r="F21" s="292">
        <f t="shared" si="0"/>
        <v>1396</v>
      </c>
      <c r="G21" s="295">
        <f t="shared" si="1"/>
        <v>0.0021622425367008144</v>
      </c>
      <c r="H21" s="296">
        <v>2533</v>
      </c>
      <c r="I21" s="293">
        <v>1495</v>
      </c>
      <c r="J21" s="292"/>
      <c r="K21" s="293"/>
      <c r="L21" s="292">
        <f t="shared" si="2"/>
        <v>4028</v>
      </c>
      <c r="M21" s="297">
        <f t="shared" si="3"/>
        <v>-0.6534260178748759</v>
      </c>
      <c r="N21" s="296">
        <v>8604</v>
      </c>
      <c r="O21" s="293">
        <v>7542</v>
      </c>
      <c r="P21" s="292"/>
      <c r="Q21" s="293"/>
      <c r="R21" s="292">
        <f t="shared" si="4"/>
        <v>16146</v>
      </c>
      <c r="S21" s="295">
        <f t="shared" si="5"/>
        <v>0.00350193033444671</v>
      </c>
      <c r="T21" s="296">
        <v>15825</v>
      </c>
      <c r="U21" s="293">
        <v>12992</v>
      </c>
      <c r="V21" s="292"/>
      <c r="W21" s="293"/>
      <c r="X21" s="292">
        <f t="shared" si="6"/>
        <v>28817</v>
      </c>
      <c r="Y21" s="291">
        <f t="shared" si="7"/>
        <v>-0.43970572925703577</v>
      </c>
    </row>
    <row r="22" spans="1:25" ht="18.75" customHeight="1" thickBot="1">
      <c r="A22" s="298" t="s">
        <v>163</v>
      </c>
      <c r="B22" s="296">
        <v>230</v>
      </c>
      <c r="C22" s="293">
        <v>0</v>
      </c>
      <c r="D22" s="292">
        <v>25</v>
      </c>
      <c r="E22" s="293">
        <v>27</v>
      </c>
      <c r="F22" s="292">
        <f t="shared" si="0"/>
        <v>282</v>
      </c>
      <c r="G22" s="295">
        <f t="shared" si="1"/>
        <v>0.0004367853834882734</v>
      </c>
      <c r="H22" s="296">
        <v>2319</v>
      </c>
      <c r="I22" s="293">
        <v>0</v>
      </c>
      <c r="J22" s="292">
        <v>13</v>
      </c>
      <c r="K22" s="293">
        <v>5</v>
      </c>
      <c r="L22" s="292">
        <f t="shared" si="2"/>
        <v>2337</v>
      </c>
      <c r="M22" s="297">
        <f t="shared" si="3"/>
        <v>-0.8793324775353016</v>
      </c>
      <c r="N22" s="296">
        <v>2462</v>
      </c>
      <c r="O22" s="293">
        <v>0</v>
      </c>
      <c r="P22" s="292">
        <v>79</v>
      </c>
      <c r="Q22" s="293">
        <v>83</v>
      </c>
      <c r="R22" s="292">
        <f t="shared" si="4"/>
        <v>2624</v>
      </c>
      <c r="S22" s="295">
        <f t="shared" si="5"/>
        <v>0.0005691233245130786</v>
      </c>
      <c r="T22" s="296">
        <v>18868</v>
      </c>
      <c r="U22" s="293">
        <v>0</v>
      </c>
      <c r="V22" s="292">
        <v>310</v>
      </c>
      <c r="W22" s="293">
        <v>107</v>
      </c>
      <c r="X22" s="292">
        <f t="shared" si="6"/>
        <v>19285</v>
      </c>
      <c r="Y22" s="291">
        <f t="shared" si="7"/>
        <v>-0.8639357013222712</v>
      </c>
    </row>
    <row r="23" spans="1:25" s="347" customFormat="1" ht="18.75" customHeight="1">
      <c r="A23" s="356" t="s">
        <v>63</v>
      </c>
      <c r="B23" s="353">
        <f>SUM(B24:B36)</f>
        <v>88294</v>
      </c>
      <c r="C23" s="352">
        <f>SUM(C24:C36)</f>
        <v>87961</v>
      </c>
      <c r="D23" s="351">
        <f>SUM(D24:D36)</f>
        <v>1906</v>
      </c>
      <c r="E23" s="352">
        <f>SUM(E24:E36)</f>
        <v>1829</v>
      </c>
      <c r="F23" s="351">
        <f t="shared" si="0"/>
        <v>179990</v>
      </c>
      <c r="G23" s="354">
        <f t="shared" si="1"/>
        <v>0.2787836921065756</v>
      </c>
      <c r="H23" s="353">
        <f>SUM(H24:H36)</f>
        <v>76960</v>
      </c>
      <c r="I23" s="352">
        <f>SUM(I24:I36)</f>
        <v>75974</v>
      </c>
      <c r="J23" s="351">
        <f>SUM(J24:J36)</f>
        <v>2023</v>
      </c>
      <c r="K23" s="352">
        <f>SUM(K24:K36)</f>
        <v>2328</v>
      </c>
      <c r="L23" s="351">
        <f t="shared" si="2"/>
        <v>157285</v>
      </c>
      <c r="M23" s="355">
        <f t="shared" si="3"/>
        <v>0.14435578726515552</v>
      </c>
      <c r="N23" s="353">
        <f>SUM(N24:N36)</f>
        <v>634315</v>
      </c>
      <c r="O23" s="352">
        <f>SUM(O24:O36)</f>
        <v>627917</v>
      </c>
      <c r="P23" s="351">
        <f>SUM(P24:P36)</f>
        <v>7389</v>
      </c>
      <c r="Q23" s="352">
        <f>SUM(Q24:Q36)</f>
        <v>6968</v>
      </c>
      <c r="R23" s="351">
        <f t="shared" si="4"/>
        <v>1276589</v>
      </c>
      <c r="S23" s="354">
        <f t="shared" si="5"/>
        <v>0.276881316965254</v>
      </c>
      <c r="T23" s="353">
        <f>SUM(T24:T36)</f>
        <v>517314</v>
      </c>
      <c r="U23" s="352">
        <f>SUM(U24:U36)</f>
        <v>511437</v>
      </c>
      <c r="V23" s="351">
        <f>SUM(V24:V36)</f>
        <v>9101</v>
      </c>
      <c r="W23" s="352">
        <f>SUM(W24:W36)</f>
        <v>8987</v>
      </c>
      <c r="X23" s="351">
        <f t="shared" si="6"/>
        <v>1046839</v>
      </c>
      <c r="Y23" s="348">
        <f t="shared" si="7"/>
        <v>0.21947023372266417</v>
      </c>
    </row>
    <row r="24" spans="1:25" ht="18.75" customHeight="1">
      <c r="A24" s="313" t="s">
        <v>150</v>
      </c>
      <c r="B24" s="310">
        <v>30937</v>
      </c>
      <c r="C24" s="308">
        <v>31051</v>
      </c>
      <c r="D24" s="309">
        <v>39</v>
      </c>
      <c r="E24" s="308">
        <v>0</v>
      </c>
      <c r="F24" s="309">
        <f t="shared" si="0"/>
        <v>62027</v>
      </c>
      <c r="G24" s="311">
        <f t="shared" si="1"/>
        <v>0.09607264887101821</v>
      </c>
      <c r="H24" s="310">
        <v>25457</v>
      </c>
      <c r="I24" s="308">
        <v>24701</v>
      </c>
      <c r="J24" s="309">
        <v>125</v>
      </c>
      <c r="K24" s="308">
        <v>358</v>
      </c>
      <c r="L24" s="309">
        <f t="shared" si="2"/>
        <v>50641</v>
      </c>
      <c r="M24" s="312">
        <f t="shared" si="3"/>
        <v>0.22483758219624406</v>
      </c>
      <c r="N24" s="310">
        <v>236445</v>
      </c>
      <c r="O24" s="308">
        <v>233350</v>
      </c>
      <c r="P24" s="309">
        <v>548</v>
      </c>
      <c r="Q24" s="308">
        <v>221</v>
      </c>
      <c r="R24" s="309">
        <f t="shared" si="4"/>
        <v>470564</v>
      </c>
      <c r="S24" s="311">
        <f t="shared" si="5"/>
        <v>0.10206133691927298</v>
      </c>
      <c r="T24" s="310">
        <v>217032</v>
      </c>
      <c r="U24" s="308">
        <v>218498</v>
      </c>
      <c r="V24" s="309">
        <v>761</v>
      </c>
      <c r="W24" s="308">
        <v>723</v>
      </c>
      <c r="X24" s="309">
        <f t="shared" si="6"/>
        <v>437014</v>
      </c>
      <c r="Y24" s="307">
        <f t="shared" si="7"/>
        <v>0.07677099589486835</v>
      </c>
    </row>
    <row r="25" spans="1:25" ht="18.75" customHeight="1">
      <c r="A25" s="313" t="s">
        <v>172</v>
      </c>
      <c r="B25" s="310">
        <v>15984</v>
      </c>
      <c r="C25" s="308">
        <v>16220</v>
      </c>
      <c r="D25" s="309">
        <v>0</v>
      </c>
      <c r="E25" s="308">
        <v>0</v>
      </c>
      <c r="F25" s="309">
        <f t="shared" si="0"/>
        <v>32204</v>
      </c>
      <c r="G25" s="311">
        <f t="shared" si="1"/>
        <v>0.04988027124062538</v>
      </c>
      <c r="H25" s="310">
        <v>12508</v>
      </c>
      <c r="I25" s="308">
        <v>12821</v>
      </c>
      <c r="J25" s="309"/>
      <c r="K25" s="308"/>
      <c r="L25" s="309">
        <f t="shared" si="2"/>
        <v>25329</v>
      </c>
      <c r="M25" s="312">
        <f t="shared" si="3"/>
        <v>0.2714280074223223</v>
      </c>
      <c r="N25" s="310">
        <v>99240</v>
      </c>
      <c r="O25" s="308">
        <v>97517</v>
      </c>
      <c r="P25" s="309">
        <v>687</v>
      </c>
      <c r="Q25" s="308">
        <v>596</v>
      </c>
      <c r="R25" s="309">
        <f t="shared" si="4"/>
        <v>198040</v>
      </c>
      <c r="S25" s="311">
        <f t="shared" si="5"/>
        <v>0.04295319481195506</v>
      </c>
      <c r="T25" s="310">
        <v>29459</v>
      </c>
      <c r="U25" s="308">
        <v>29929</v>
      </c>
      <c r="V25" s="309">
        <v>319</v>
      </c>
      <c r="W25" s="308">
        <v>388</v>
      </c>
      <c r="X25" s="309">
        <f t="shared" si="6"/>
        <v>60095</v>
      </c>
      <c r="Y25" s="307">
        <f t="shared" si="7"/>
        <v>2.2954488726183544</v>
      </c>
    </row>
    <row r="26" spans="1:25" ht="18.75" customHeight="1">
      <c r="A26" s="313" t="s">
        <v>174</v>
      </c>
      <c r="B26" s="310">
        <v>11162</v>
      </c>
      <c r="C26" s="308">
        <v>10318</v>
      </c>
      <c r="D26" s="309">
        <v>0</v>
      </c>
      <c r="E26" s="308">
        <v>0</v>
      </c>
      <c r="F26" s="309">
        <f t="shared" si="0"/>
        <v>21480</v>
      </c>
      <c r="G26" s="311">
        <f t="shared" si="1"/>
        <v>0.0332700355933621</v>
      </c>
      <c r="H26" s="310">
        <v>10437</v>
      </c>
      <c r="I26" s="308">
        <v>10222</v>
      </c>
      <c r="J26" s="309"/>
      <c r="K26" s="308"/>
      <c r="L26" s="309">
        <f t="shared" si="2"/>
        <v>20659</v>
      </c>
      <c r="M26" s="312">
        <f t="shared" si="3"/>
        <v>0.03974054891330647</v>
      </c>
      <c r="N26" s="310">
        <v>80282</v>
      </c>
      <c r="O26" s="308">
        <v>77449</v>
      </c>
      <c r="P26" s="309"/>
      <c r="Q26" s="308"/>
      <c r="R26" s="309">
        <f t="shared" si="4"/>
        <v>157731</v>
      </c>
      <c r="S26" s="311">
        <f t="shared" si="5"/>
        <v>0.0342105149004468</v>
      </c>
      <c r="T26" s="310">
        <v>67482</v>
      </c>
      <c r="U26" s="308">
        <v>65942</v>
      </c>
      <c r="V26" s="309"/>
      <c r="W26" s="308"/>
      <c r="X26" s="309">
        <f t="shared" si="6"/>
        <v>133424</v>
      </c>
      <c r="Y26" s="307">
        <f t="shared" si="7"/>
        <v>0.1821786185393932</v>
      </c>
    </row>
    <row r="27" spans="1:25" ht="18.75" customHeight="1">
      <c r="A27" s="313" t="s">
        <v>178</v>
      </c>
      <c r="B27" s="310">
        <v>10274</v>
      </c>
      <c r="C27" s="308">
        <v>9262</v>
      </c>
      <c r="D27" s="309">
        <v>0</v>
      </c>
      <c r="E27" s="308">
        <v>0</v>
      </c>
      <c r="F27" s="309">
        <f>SUM(B27:E27)</f>
        <v>19536</v>
      </c>
      <c r="G27" s="311">
        <f>F27/$F$9</f>
        <v>0.030259004439102514</v>
      </c>
      <c r="H27" s="310">
        <v>10278</v>
      </c>
      <c r="I27" s="308">
        <v>9615</v>
      </c>
      <c r="J27" s="309"/>
      <c r="K27" s="308"/>
      <c r="L27" s="309">
        <f>SUM(H27:K27)</f>
        <v>19893</v>
      </c>
      <c r="M27" s="312">
        <f>IF(ISERROR(F27/L27-1),"         /0",(F27/L27-1))</f>
        <v>-0.0179460111597044</v>
      </c>
      <c r="N27" s="310">
        <v>69248</v>
      </c>
      <c r="O27" s="308">
        <v>68159</v>
      </c>
      <c r="P27" s="309"/>
      <c r="Q27" s="308"/>
      <c r="R27" s="309">
        <f>SUM(N27:Q27)</f>
        <v>137407</v>
      </c>
      <c r="S27" s="311">
        <f>R27/$R$9</f>
        <v>0.02980241183360083</v>
      </c>
      <c r="T27" s="310">
        <v>73636</v>
      </c>
      <c r="U27" s="308">
        <v>69272</v>
      </c>
      <c r="V27" s="309"/>
      <c r="W27" s="308"/>
      <c r="X27" s="309">
        <f>SUM(T27:W27)</f>
        <v>142908</v>
      </c>
      <c r="Y27" s="307">
        <f>IF(ISERROR(R27/X27-1),"         /0",IF(R27/X27&gt;5,"  *  ",(R27/X27-1)))</f>
        <v>-0.038493296386486464</v>
      </c>
    </row>
    <row r="28" spans="1:25" ht="18.75" customHeight="1">
      <c r="A28" s="313" t="s">
        <v>152</v>
      </c>
      <c r="B28" s="310">
        <v>4703</v>
      </c>
      <c r="C28" s="308">
        <v>5060</v>
      </c>
      <c r="D28" s="309">
        <v>0</v>
      </c>
      <c r="E28" s="308">
        <v>0</v>
      </c>
      <c r="F28" s="309">
        <f t="shared" si="0"/>
        <v>9763</v>
      </c>
      <c r="G28" s="311">
        <f t="shared" si="1"/>
        <v>0.015121757797858203</v>
      </c>
      <c r="H28" s="310">
        <v>3479</v>
      </c>
      <c r="I28" s="308">
        <v>4473</v>
      </c>
      <c r="J28" s="309"/>
      <c r="K28" s="308"/>
      <c r="L28" s="309">
        <f t="shared" si="2"/>
        <v>7952</v>
      </c>
      <c r="M28" s="312">
        <f t="shared" si="3"/>
        <v>0.22774144869215296</v>
      </c>
      <c r="N28" s="310">
        <v>18628</v>
      </c>
      <c r="O28" s="308">
        <v>20491</v>
      </c>
      <c r="P28" s="309"/>
      <c r="Q28" s="308"/>
      <c r="R28" s="309">
        <f t="shared" si="4"/>
        <v>39119</v>
      </c>
      <c r="S28" s="311">
        <f t="shared" si="5"/>
        <v>0.008484579013577409</v>
      </c>
      <c r="T28" s="310">
        <v>21874</v>
      </c>
      <c r="U28" s="308">
        <v>23245</v>
      </c>
      <c r="V28" s="309">
        <v>95</v>
      </c>
      <c r="W28" s="308">
        <v>96</v>
      </c>
      <c r="X28" s="309">
        <f t="shared" si="6"/>
        <v>45310</v>
      </c>
      <c r="Y28" s="307">
        <f t="shared" si="7"/>
        <v>-0.1366365040829839</v>
      </c>
    </row>
    <row r="29" spans="1:25" ht="18.75" customHeight="1">
      <c r="A29" s="313" t="s">
        <v>184</v>
      </c>
      <c r="B29" s="310">
        <v>3298</v>
      </c>
      <c r="C29" s="308">
        <v>3447</v>
      </c>
      <c r="D29" s="309">
        <v>0</v>
      </c>
      <c r="E29" s="308">
        <v>0</v>
      </c>
      <c r="F29" s="309">
        <f>SUM(B29:E29)</f>
        <v>6745</v>
      </c>
      <c r="G29" s="311">
        <f>F29/$F$9</f>
        <v>0.01044722486393051</v>
      </c>
      <c r="H29" s="310"/>
      <c r="I29" s="308"/>
      <c r="J29" s="309"/>
      <c r="K29" s="308"/>
      <c r="L29" s="309">
        <f>SUM(H29:K29)</f>
        <v>0</v>
      </c>
      <c r="M29" s="312" t="str">
        <f>IF(ISERROR(F29/L29-1),"         /0",(F29/L29-1))</f>
        <v>         /0</v>
      </c>
      <c r="N29" s="310">
        <v>26235</v>
      </c>
      <c r="O29" s="308">
        <v>27085</v>
      </c>
      <c r="P29" s="309"/>
      <c r="Q29" s="308"/>
      <c r="R29" s="309">
        <f>SUM(N29:Q29)</f>
        <v>53320</v>
      </c>
      <c r="S29" s="311">
        <f>R29/$R$9</f>
        <v>0.011564655359389234</v>
      </c>
      <c r="T29" s="310"/>
      <c r="U29" s="308"/>
      <c r="V29" s="309"/>
      <c r="W29" s="308"/>
      <c r="X29" s="309">
        <f>SUM(T29:W29)</f>
        <v>0</v>
      </c>
      <c r="Y29" s="307" t="str">
        <f>IF(ISERROR(R29/X29-1),"         /0",IF(R29/X29&gt;5,"  *  ",(R29/X29-1)))</f>
        <v>         /0</v>
      </c>
    </row>
    <row r="30" spans="1:25" ht="18.75" customHeight="1">
      <c r="A30" s="313" t="s">
        <v>182</v>
      </c>
      <c r="B30" s="310">
        <v>3476</v>
      </c>
      <c r="C30" s="308">
        <v>3175</v>
      </c>
      <c r="D30" s="309">
        <v>0</v>
      </c>
      <c r="E30" s="308">
        <v>0</v>
      </c>
      <c r="F30" s="309">
        <f t="shared" si="0"/>
        <v>6651</v>
      </c>
      <c r="G30" s="311">
        <f t="shared" si="1"/>
        <v>0.010301629736101086</v>
      </c>
      <c r="H30" s="310">
        <v>3225</v>
      </c>
      <c r="I30" s="308">
        <v>3144</v>
      </c>
      <c r="J30" s="309"/>
      <c r="K30" s="308"/>
      <c r="L30" s="309">
        <f t="shared" si="2"/>
        <v>6369</v>
      </c>
      <c r="M30" s="312">
        <f t="shared" si="3"/>
        <v>0.04427696655675928</v>
      </c>
      <c r="N30" s="310">
        <v>27563</v>
      </c>
      <c r="O30" s="308">
        <v>26448</v>
      </c>
      <c r="P30" s="309"/>
      <c r="Q30" s="308"/>
      <c r="R30" s="309">
        <f t="shared" si="4"/>
        <v>54011</v>
      </c>
      <c r="S30" s="311">
        <f t="shared" si="5"/>
        <v>0.011714527393397822</v>
      </c>
      <c r="T30" s="310">
        <v>15155</v>
      </c>
      <c r="U30" s="308">
        <v>15852</v>
      </c>
      <c r="V30" s="309"/>
      <c r="W30" s="308"/>
      <c r="X30" s="309">
        <f t="shared" si="6"/>
        <v>31007</v>
      </c>
      <c r="Y30" s="307">
        <f t="shared" si="7"/>
        <v>0.7418969910020319</v>
      </c>
    </row>
    <row r="31" spans="1:25" ht="18.75" customHeight="1">
      <c r="A31" s="313" t="s">
        <v>188</v>
      </c>
      <c r="B31" s="310">
        <v>2966</v>
      </c>
      <c r="C31" s="308">
        <v>2914</v>
      </c>
      <c r="D31" s="309">
        <v>0</v>
      </c>
      <c r="E31" s="308">
        <v>0</v>
      </c>
      <c r="F31" s="309">
        <f t="shared" si="0"/>
        <v>5880</v>
      </c>
      <c r="G31" s="311">
        <f t="shared" si="1"/>
        <v>0.009107439911032083</v>
      </c>
      <c r="H31" s="310"/>
      <c r="I31" s="308"/>
      <c r="J31" s="309"/>
      <c r="K31" s="308"/>
      <c r="L31" s="309">
        <f t="shared" si="2"/>
        <v>0</v>
      </c>
      <c r="M31" s="312" t="str">
        <f t="shared" si="3"/>
        <v>         /0</v>
      </c>
      <c r="N31" s="310">
        <v>21792</v>
      </c>
      <c r="O31" s="308">
        <v>23015</v>
      </c>
      <c r="P31" s="309"/>
      <c r="Q31" s="308"/>
      <c r="R31" s="309">
        <f t="shared" si="4"/>
        <v>44807</v>
      </c>
      <c r="S31" s="311">
        <f t="shared" si="5"/>
        <v>0.009718257927384722</v>
      </c>
      <c r="T31" s="310"/>
      <c r="U31" s="308"/>
      <c r="V31" s="309"/>
      <c r="W31" s="308"/>
      <c r="X31" s="309">
        <f t="shared" si="6"/>
        <v>0</v>
      </c>
      <c r="Y31" s="307" t="str">
        <f t="shared" si="7"/>
        <v>         /0</v>
      </c>
    </row>
    <row r="32" spans="1:25" ht="18.75" customHeight="1">
      <c r="A32" s="313" t="s">
        <v>190</v>
      </c>
      <c r="B32" s="310">
        <v>1084</v>
      </c>
      <c r="C32" s="308">
        <v>1103</v>
      </c>
      <c r="D32" s="309">
        <v>1838</v>
      </c>
      <c r="E32" s="308">
        <v>1797</v>
      </c>
      <c r="F32" s="309">
        <f t="shared" si="0"/>
        <v>5822</v>
      </c>
      <c r="G32" s="311">
        <f t="shared" si="1"/>
        <v>0.009017604619392652</v>
      </c>
      <c r="H32" s="310">
        <v>739</v>
      </c>
      <c r="I32" s="308">
        <v>789</v>
      </c>
      <c r="J32" s="309">
        <v>1889</v>
      </c>
      <c r="K32" s="308">
        <v>1963</v>
      </c>
      <c r="L32" s="309">
        <f t="shared" si="2"/>
        <v>5380</v>
      </c>
      <c r="M32" s="312">
        <f t="shared" si="3"/>
        <v>0.08215613382899623</v>
      </c>
      <c r="N32" s="310">
        <v>6859</v>
      </c>
      <c r="O32" s="308">
        <v>6883</v>
      </c>
      <c r="P32" s="309">
        <v>6042</v>
      </c>
      <c r="Q32" s="308">
        <v>6061</v>
      </c>
      <c r="R32" s="309">
        <f t="shared" si="4"/>
        <v>25845</v>
      </c>
      <c r="S32" s="311">
        <f t="shared" si="5"/>
        <v>0.005605561098338611</v>
      </c>
      <c r="T32" s="310">
        <v>5561</v>
      </c>
      <c r="U32" s="308">
        <v>5655</v>
      </c>
      <c r="V32" s="309">
        <v>7685</v>
      </c>
      <c r="W32" s="308">
        <v>7736</v>
      </c>
      <c r="X32" s="309">
        <f t="shared" si="6"/>
        <v>26637</v>
      </c>
      <c r="Y32" s="307">
        <f t="shared" si="7"/>
        <v>-0.029733078049329897</v>
      </c>
    </row>
    <row r="33" spans="1:25" ht="18.75" customHeight="1">
      <c r="A33" s="313" t="s">
        <v>187</v>
      </c>
      <c r="B33" s="310">
        <v>2279</v>
      </c>
      <c r="C33" s="308">
        <v>3155</v>
      </c>
      <c r="D33" s="309">
        <v>0</v>
      </c>
      <c r="E33" s="308">
        <v>0</v>
      </c>
      <c r="F33" s="309">
        <f t="shared" si="0"/>
        <v>5434</v>
      </c>
      <c r="G33" s="311">
        <f t="shared" si="1"/>
        <v>0.008416637496011624</v>
      </c>
      <c r="H33" s="310"/>
      <c r="I33" s="308"/>
      <c r="J33" s="309"/>
      <c r="K33" s="308"/>
      <c r="L33" s="309">
        <f t="shared" si="2"/>
        <v>0</v>
      </c>
      <c r="M33" s="312" t="str">
        <f t="shared" si="3"/>
        <v>         /0</v>
      </c>
      <c r="N33" s="310">
        <v>7603</v>
      </c>
      <c r="O33" s="308">
        <v>8513</v>
      </c>
      <c r="P33" s="309"/>
      <c r="Q33" s="308"/>
      <c r="R33" s="309">
        <f t="shared" si="4"/>
        <v>16116</v>
      </c>
      <c r="S33" s="311">
        <f t="shared" si="5"/>
        <v>0.003495423589120722</v>
      </c>
      <c r="T33" s="310"/>
      <c r="U33" s="308"/>
      <c r="V33" s="309"/>
      <c r="W33" s="308"/>
      <c r="X33" s="309">
        <f t="shared" si="6"/>
        <v>0</v>
      </c>
      <c r="Y33" s="307" t="str">
        <f t="shared" si="7"/>
        <v>         /0</v>
      </c>
    </row>
    <row r="34" spans="1:25" ht="18.75" customHeight="1">
      <c r="A34" s="313" t="s">
        <v>189</v>
      </c>
      <c r="B34" s="310">
        <v>1513</v>
      </c>
      <c r="C34" s="308">
        <v>1567</v>
      </c>
      <c r="D34" s="309">
        <v>0</v>
      </c>
      <c r="E34" s="308">
        <v>0</v>
      </c>
      <c r="F34" s="309">
        <f t="shared" si="0"/>
        <v>3080</v>
      </c>
      <c r="G34" s="311">
        <f t="shared" si="1"/>
        <v>0.004770563762921567</v>
      </c>
      <c r="H34" s="310">
        <v>2079</v>
      </c>
      <c r="I34" s="308">
        <v>1754</v>
      </c>
      <c r="J34" s="309"/>
      <c r="K34" s="308"/>
      <c r="L34" s="309">
        <f t="shared" si="2"/>
        <v>3833</v>
      </c>
      <c r="M34" s="312">
        <f t="shared" si="3"/>
        <v>-0.19645186537959825</v>
      </c>
      <c r="N34" s="310">
        <v>17559</v>
      </c>
      <c r="O34" s="308">
        <v>17517</v>
      </c>
      <c r="P34" s="309"/>
      <c r="Q34" s="308"/>
      <c r="R34" s="309">
        <f t="shared" si="4"/>
        <v>35076</v>
      </c>
      <c r="S34" s="311">
        <f t="shared" si="5"/>
        <v>0.0076076866351451</v>
      </c>
      <c r="T34" s="310">
        <v>10373</v>
      </c>
      <c r="U34" s="308">
        <v>10320</v>
      </c>
      <c r="V34" s="309"/>
      <c r="W34" s="308"/>
      <c r="X34" s="309">
        <f t="shared" si="6"/>
        <v>20693</v>
      </c>
      <c r="Y34" s="307">
        <f t="shared" si="7"/>
        <v>0.6950659643357657</v>
      </c>
    </row>
    <row r="35" spans="1:25" ht="18.75" customHeight="1">
      <c r="A35" s="313" t="s">
        <v>176</v>
      </c>
      <c r="B35" s="310">
        <v>584</v>
      </c>
      <c r="C35" s="308">
        <v>686</v>
      </c>
      <c r="D35" s="309">
        <v>0</v>
      </c>
      <c r="E35" s="308">
        <v>0</v>
      </c>
      <c r="F35" s="309">
        <f t="shared" si="0"/>
        <v>1270</v>
      </c>
      <c r="G35" s="311">
        <f t="shared" si="1"/>
        <v>0.0019670831100358412</v>
      </c>
      <c r="H35" s="310">
        <v>2764</v>
      </c>
      <c r="I35" s="308">
        <v>2481</v>
      </c>
      <c r="J35" s="309"/>
      <c r="K35" s="308"/>
      <c r="L35" s="309">
        <f t="shared" si="2"/>
        <v>5245</v>
      </c>
      <c r="M35" s="312">
        <f t="shared" si="3"/>
        <v>-0.7578646329837941</v>
      </c>
      <c r="N35" s="310">
        <v>13211</v>
      </c>
      <c r="O35" s="308">
        <v>13466</v>
      </c>
      <c r="P35" s="309"/>
      <c r="Q35" s="308"/>
      <c r="R35" s="309">
        <f t="shared" si="4"/>
        <v>26677</v>
      </c>
      <c r="S35" s="311">
        <f t="shared" si="5"/>
        <v>0.005786014835379343</v>
      </c>
      <c r="T35" s="310">
        <v>17583</v>
      </c>
      <c r="U35" s="308">
        <v>17698</v>
      </c>
      <c r="V35" s="309"/>
      <c r="W35" s="308"/>
      <c r="X35" s="309">
        <f t="shared" si="6"/>
        <v>35281</v>
      </c>
      <c r="Y35" s="307">
        <f t="shared" si="7"/>
        <v>-0.2438706385873416</v>
      </c>
    </row>
    <row r="36" spans="1:25" ht="18.75" customHeight="1" thickBot="1">
      <c r="A36" s="313" t="s">
        <v>163</v>
      </c>
      <c r="B36" s="310">
        <v>34</v>
      </c>
      <c r="C36" s="308">
        <v>3</v>
      </c>
      <c r="D36" s="309">
        <v>29</v>
      </c>
      <c r="E36" s="308">
        <v>32</v>
      </c>
      <c r="F36" s="309">
        <f t="shared" si="0"/>
        <v>98</v>
      </c>
      <c r="G36" s="311">
        <f t="shared" si="1"/>
        <v>0.00015179066518386807</v>
      </c>
      <c r="H36" s="310">
        <v>5994</v>
      </c>
      <c r="I36" s="308">
        <v>5974</v>
      </c>
      <c r="J36" s="309">
        <v>9</v>
      </c>
      <c r="K36" s="308">
        <v>7</v>
      </c>
      <c r="L36" s="309">
        <f t="shared" si="2"/>
        <v>11984</v>
      </c>
      <c r="M36" s="312">
        <f t="shared" si="3"/>
        <v>-0.991822429906542</v>
      </c>
      <c r="N36" s="310">
        <v>9650</v>
      </c>
      <c r="O36" s="308">
        <v>8024</v>
      </c>
      <c r="P36" s="309">
        <v>112</v>
      </c>
      <c r="Q36" s="308">
        <v>90</v>
      </c>
      <c r="R36" s="309">
        <f t="shared" si="4"/>
        <v>17876</v>
      </c>
      <c r="S36" s="311">
        <f t="shared" si="5"/>
        <v>0.0038771526482453476</v>
      </c>
      <c r="T36" s="310">
        <v>59159</v>
      </c>
      <c r="U36" s="308">
        <v>55026</v>
      </c>
      <c r="V36" s="309">
        <v>241</v>
      </c>
      <c r="W36" s="308">
        <v>44</v>
      </c>
      <c r="X36" s="309">
        <f t="shared" si="6"/>
        <v>114470</v>
      </c>
      <c r="Y36" s="307">
        <f t="shared" si="7"/>
        <v>-0.8438368131388136</v>
      </c>
    </row>
    <row r="37" spans="1:25" s="347" customFormat="1" ht="18.75" customHeight="1">
      <c r="A37" s="356" t="s">
        <v>62</v>
      </c>
      <c r="B37" s="353">
        <f>SUM(B38:B45)</f>
        <v>48859</v>
      </c>
      <c r="C37" s="352">
        <f>SUM(C38:C45)</f>
        <v>46411</v>
      </c>
      <c r="D37" s="351">
        <f>SUM(D38:D45)</f>
        <v>2</v>
      </c>
      <c r="E37" s="352">
        <f>SUM(E38:E45)</f>
        <v>0</v>
      </c>
      <c r="F37" s="351">
        <f t="shared" si="0"/>
        <v>95272</v>
      </c>
      <c r="G37" s="354">
        <f t="shared" si="1"/>
        <v>0.14756530870813753</v>
      </c>
      <c r="H37" s="353">
        <f>SUM(H38:H45)</f>
        <v>39328</v>
      </c>
      <c r="I37" s="352">
        <f>SUM(I38:I45)</f>
        <v>36319</v>
      </c>
      <c r="J37" s="351">
        <f>SUM(J38:J45)</f>
        <v>6</v>
      </c>
      <c r="K37" s="352">
        <f>SUM(K38:K45)</f>
        <v>0</v>
      </c>
      <c r="L37" s="351">
        <f t="shared" si="2"/>
        <v>75653</v>
      </c>
      <c r="M37" s="355">
        <f t="shared" si="3"/>
        <v>0.2593287774443842</v>
      </c>
      <c r="N37" s="353">
        <f>SUM(N38:N45)</f>
        <v>357320</v>
      </c>
      <c r="O37" s="352">
        <f>SUM(O38:O45)</f>
        <v>318432</v>
      </c>
      <c r="P37" s="351">
        <f>SUM(P38:P45)</f>
        <v>155</v>
      </c>
      <c r="Q37" s="352">
        <f>SUM(Q38:Q45)</f>
        <v>23</v>
      </c>
      <c r="R37" s="351">
        <f t="shared" si="4"/>
        <v>675930</v>
      </c>
      <c r="S37" s="354">
        <f t="shared" si="5"/>
        <v>0.1466034789398343</v>
      </c>
      <c r="T37" s="353">
        <f>SUM(T38:T45)</f>
        <v>277872</v>
      </c>
      <c r="U37" s="352">
        <f>SUM(U38:U45)</f>
        <v>238381</v>
      </c>
      <c r="V37" s="351">
        <f>SUM(V38:V45)</f>
        <v>137</v>
      </c>
      <c r="W37" s="352">
        <f>SUM(W38:W45)</f>
        <v>19</v>
      </c>
      <c r="X37" s="351">
        <f t="shared" si="6"/>
        <v>516409</v>
      </c>
      <c r="Y37" s="348">
        <f t="shared" si="7"/>
        <v>0.3089043761824446</v>
      </c>
    </row>
    <row r="38" spans="1:25" ht="18.75" customHeight="1">
      <c r="A38" s="313" t="s">
        <v>150</v>
      </c>
      <c r="B38" s="310">
        <v>17818</v>
      </c>
      <c r="C38" s="308">
        <v>17322</v>
      </c>
      <c r="D38" s="309">
        <v>2</v>
      </c>
      <c r="E38" s="308">
        <v>0</v>
      </c>
      <c r="F38" s="309">
        <f t="shared" si="0"/>
        <v>35142</v>
      </c>
      <c r="G38" s="311">
        <f t="shared" si="1"/>
        <v>0.0544308934274642</v>
      </c>
      <c r="H38" s="310">
        <v>12847</v>
      </c>
      <c r="I38" s="308">
        <v>15352</v>
      </c>
      <c r="J38" s="309">
        <v>5</v>
      </c>
      <c r="K38" s="308"/>
      <c r="L38" s="309">
        <f t="shared" si="2"/>
        <v>28204</v>
      </c>
      <c r="M38" s="312">
        <f t="shared" si="3"/>
        <v>0.24599347610268052</v>
      </c>
      <c r="N38" s="310">
        <v>130343</v>
      </c>
      <c r="O38" s="308">
        <v>120243</v>
      </c>
      <c r="P38" s="309">
        <v>149</v>
      </c>
      <c r="Q38" s="308"/>
      <c r="R38" s="309">
        <f t="shared" si="4"/>
        <v>250735</v>
      </c>
      <c r="S38" s="311">
        <f t="shared" si="5"/>
        <v>0.054382292977052875</v>
      </c>
      <c r="T38" s="310">
        <v>103990</v>
      </c>
      <c r="U38" s="308">
        <v>105203</v>
      </c>
      <c r="V38" s="309">
        <v>68</v>
      </c>
      <c r="W38" s="308"/>
      <c r="X38" s="292">
        <f t="shared" si="6"/>
        <v>209261</v>
      </c>
      <c r="Y38" s="307">
        <f t="shared" si="7"/>
        <v>0.1981926876006519</v>
      </c>
    </row>
    <row r="39" spans="1:25" ht="18.75" customHeight="1">
      <c r="A39" s="313" t="s">
        <v>171</v>
      </c>
      <c r="B39" s="310">
        <v>14145</v>
      </c>
      <c r="C39" s="308">
        <v>15414</v>
      </c>
      <c r="D39" s="309">
        <v>0</v>
      </c>
      <c r="E39" s="308">
        <v>0</v>
      </c>
      <c r="F39" s="309">
        <f t="shared" si="0"/>
        <v>29559</v>
      </c>
      <c r="G39" s="311">
        <f t="shared" si="1"/>
        <v>0.04578347216499955</v>
      </c>
      <c r="H39" s="310">
        <v>14955</v>
      </c>
      <c r="I39" s="308">
        <v>13466</v>
      </c>
      <c r="J39" s="309"/>
      <c r="K39" s="308"/>
      <c r="L39" s="309">
        <f t="shared" si="2"/>
        <v>28421</v>
      </c>
      <c r="M39" s="312">
        <f t="shared" si="3"/>
        <v>0.0400408148903979</v>
      </c>
      <c r="N39" s="310">
        <v>111875</v>
      </c>
      <c r="O39" s="308">
        <v>102635</v>
      </c>
      <c r="P39" s="309"/>
      <c r="Q39" s="308"/>
      <c r="R39" s="309">
        <f t="shared" si="4"/>
        <v>214510</v>
      </c>
      <c r="S39" s="311">
        <f t="shared" si="5"/>
        <v>0.04652539799592244</v>
      </c>
      <c r="T39" s="310">
        <v>89420</v>
      </c>
      <c r="U39" s="308">
        <v>81227</v>
      </c>
      <c r="V39" s="309"/>
      <c r="W39" s="308"/>
      <c r="X39" s="292">
        <f t="shared" si="6"/>
        <v>170647</v>
      </c>
      <c r="Y39" s="307">
        <f t="shared" si="7"/>
        <v>0.2570393853979267</v>
      </c>
    </row>
    <row r="40" spans="1:25" ht="18.75" customHeight="1">
      <c r="A40" s="313" t="s">
        <v>179</v>
      </c>
      <c r="B40" s="310">
        <v>8192</v>
      </c>
      <c r="C40" s="308">
        <v>7610</v>
      </c>
      <c r="D40" s="309">
        <v>0</v>
      </c>
      <c r="E40" s="308">
        <v>0</v>
      </c>
      <c r="F40" s="309">
        <f>SUM(B40:E40)</f>
        <v>15802</v>
      </c>
      <c r="G40" s="311">
        <f>F40/$F$9</f>
        <v>0.02447547031872942</v>
      </c>
      <c r="H40" s="310">
        <v>7934</v>
      </c>
      <c r="I40" s="308">
        <v>7501</v>
      </c>
      <c r="J40" s="309"/>
      <c r="K40" s="308"/>
      <c r="L40" s="309">
        <f>SUM(H40:K40)</f>
        <v>15435</v>
      </c>
      <c r="M40" s="312">
        <f>IF(ISERROR(F40/L40-1),"         /0",(F40/L40-1))</f>
        <v>0.02377712989957881</v>
      </c>
      <c r="N40" s="310">
        <v>57620</v>
      </c>
      <c r="O40" s="308">
        <v>52875</v>
      </c>
      <c r="P40" s="309"/>
      <c r="Q40" s="308"/>
      <c r="R40" s="309">
        <f>SUM(N40:Q40)</f>
        <v>110495</v>
      </c>
      <c r="S40" s="311">
        <f>R40/$R$9</f>
        <v>0.023965427493167917</v>
      </c>
      <c r="T40" s="310">
        <v>56545</v>
      </c>
      <c r="U40" s="308">
        <v>51951</v>
      </c>
      <c r="V40" s="309"/>
      <c r="W40" s="308"/>
      <c r="X40" s="292">
        <f>SUM(T40:W40)</f>
        <v>108496</v>
      </c>
      <c r="Y40" s="307">
        <f>IF(ISERROR(R40/X40-1),"         /0",IF(R40/X40&gt;5,"  *  ",(R40/X40-1)))</f>
        <v>0.018424642383129353</v>
      </c>
    </row>
    <row r="41" spans="1:25" ht="18.75" customHeight="1">
      <c r="A41" s="313" t="s">
        <v>181</v>
      </c>
      <c r="B41" s="310">
        <v>6593</v>
      </c>
      <c r="C41" s="308">
        <v>6065</v>
      </c>
      <c r="D41" s="309">
        <v>0</v>
      </c>
      <c r="E41" s="308">
        <v>0</v>
      </c>
      <c r="F41" s="309">
        <f>SUM(B41:E41)</f>
        <v>12658</v>
      </c>
      <c r="G41" s="311">
        <f>F41/$F$9</f>
        <v>0.019605777958136755</v>
      </c>
      <c r="H41" s="310"/>
      <c r="I41" s="308"/>
      <c r="J41" s="309"/>
      <c r="K41" s="308"/>
      <c r="L41" s="309">
        <f>SUM(H41:K41)</f>
        <v>0</v>
      </c>
      <c r="M41" s="312" t="str">
        <f>IF(ISERROR(F41/L41-1),"         /0",(F41/L41-1))</f>
        <v>         /0</v>
      </c>
      <c r="N41" s="310">
        <v>47553</v>
      </c>
      <c r="O41" s="308">
        <v>42679</v>
      </c>
      <c r="P41" s="309"/>
      <c r="Q41" s="308"/>
      <c r="R41" s="309">
        <f>SUM(N41:Q41)</f>
        <v>90232</v>
      </c>
      <c r="S41" s="311">
        <f>R41/$R$9</f>
        <v>0.019570554808484797</v>
      </c>
      <c r="T41" s="310"/>
      <c r="U41" s="308"/>
      <c r="V41" s="309"/>
      <c r="W41" s="308"/>
      <c r="X41" s="292">
        <f>SUM(T41:W41)</f>
        <v>0</v>
      </c>
      <c r="Y41" s="307" t="str">
        <f>IF(ISERROR(R41/X41-1),"         /0",IF(R41/X41&gt;5,"  *  ",(R41/X41-1)))</f>
        <v>         /0</v>
      </c>
    </row>
    <row r="42" spans="1:25" ht="18.75" customHeight="1">
      <c r="A42" s="313" t="s">
        <v>173</v>
      </c>
      <c r="B42" s="310">
        <v>910</v>
      </c>
      <c r="C42" s="308">
        <v>0</v>
      </c>
      <c r="D42" s="309">
        <v>0</v>
      </c>
      <c r="E42" s="308">
        <v>0</v>
      </c>
      <c r="F42" s="309">
        <f>SUM(B42:E42)</f>
        <v>910</v>
      </c>
      <c r="G42" s="311">
        <f>F42/$F$9</f>
        <v>0.0014094847481359177</v>
      </c>
      <c r="H42" s="310">
        <v>1373</v>
      </c>
      <c r="I42" s="308"/>
      <c r="J42" s="309"/>
      <c r="K42" s="308"/>
      <c r="L42" s="309">
        <f>SUM(H42:K42)</f>
        <v>1373</v>
      </c>
      <c r="M42" s="312">
        <f>IF(ISERROR(F42/L42-1),"         /0",(F42/L42-1))</f>
        <v>-0.33721777130371444</v>
      </c>
      <c r="N42" s="310">
        <v>4150</v>
      </c>
      <c r="O42" s="308"/>
      <c r="P42" s="309"/>
      <c r="Q42" s="308"/>
      <c r="R42" s="309">
        <f>SUM(N42:Q42)</f>
        <v>4150</v>
      </c>
      <c r="S42" s="311">
        <f>R42/$R$9</f>
        <v>0.0009000997700949985</v>
      </c>
      <c r="T42" s="310">
        <v>7823</v>
      </c>
      <c r="U42" s="308"/>
      <c r="V42" s="309"/>
      <c r="W42" s="308"/>
      <c r="X42" s="292">
        <f>SUM(T42:W42)</f>
        <v>7823</v>
      </c>
      <c r="Y42" s="307">
        <f>IF(ISERROR(R42/X42-1),"         /0",IF(R42/X42&gt;5,"  *  ",(R42/X42-1)))</f>
        <v>-0.46951297456218843</v>
      </c>
    </row>
    <row r="43" spans="1:25" ht="18.75" customHeight="1">
      <c r="A43" s="313" t="s">
        <v>170</v>
      </c>
      <c r="B43" s="310">
        <v>732</v>
      </c>
      <c r="C43" s="308">
        <v>0</v>
      </c>
      <c r="D43" s="309">
        <v>0</v>
      </c>
      <c r="E43" s="308">
        <v>0</v>
      </c>
      <c r="F43" s="309">
        <f aca="true" t="shared" si="8" ref="F43:F62">SUM(B43:E43)</f>
        <v>732</v>
      </c>
      <c r="G43" s="311">
        <f aca="true" t="shared" si="9" ref="G43:G62">F43/$F$9</f>
        <v>0.0011337833358631777</v>
      </c>
      <c r="H43" s="310">
        <v>716</v>
      </c>
      <c r="I43" s="308"/>
      <c r="J43" s="309"/>
      <c r="K43" s="308"/>
      <c r="L43" s="309">
        <f aca="true" t="shared" si="10" ref="L43:L62">SUM(H43:K43)</f>
        <v>716</v>
      </c>
      <c r="M43" s="312">
        <f aca="true" t="shared" si="11" ref="M43:M62">IF(ISERROR(F43/L43-1),"         /0",(F43/L43-1))</f>
        <v>0.022346368715083775</v>
      </c>
      <c r="N43" s="310">
        <v>3202</v>
      </c>
      <c r="O43" s="308"/>
      <c r="P43" s="309"/>
      <c r="Q43" s="308"/>
      <c r="R43" s="309">
        <f aca="true" t="shared" si="12" ref="R43:R62">SUM(N43:Q43)</f>
        <v>3202</v>
      </c>
      <c r="S43" s="311">
        <f aca="true" t="shared" si="13" ref="S43:S62">R43/$R$9</f>
        <v>0.0006944866177937796</v>
      </c>
      <c r="T43" s="310">
        <v>4677</v>
      </c>
      <c r="U43" s="308"/>
      <c r="V43" s="309"/>
      <c r="W43" s="308"/>
      <c r="X43" s="292">
        <f aca="true" t="shared" si="14" ref="X43:X62">SUM(T43:W43)</f>
        <v>4677</v>
      </c>
      <c r="Y43" s="307">
        <f aca="true" t="shared" si="15" ref="Y43:Y62">IF(ISERROR(R43/X43-1),"         /0",IF(R43/X43&gt;5,"  *  ",(R43/X43-1)))</f>
        <v>-0.31537310241607863</v>
      </c>
    </row>
    <row r="44" spans="1:25" ht="18.75" customHeight="1">
      <c r="A44" s="313" t="s">
        <v>177</v>
      </c>
      <c r="B44" s="310">
        <v>291</v>
      </c>
      <c r="C44" s="308">
        <v>0</v>
      </c>
      <c r="D44" s="309">
        <v>0</v>
      </c>
      <c r="E44" s="308">
        <v>0</v>
      </c>
      <c r="F44" s="309">
        <f t="shared" si="8"/>
        <v>291</v>
      </c>
      <c r="G44" s="311">
        <f t="shared" si="9"/>
        <v>0.00045072534253577147</v>
      </c>
      <c r="H44" s="310">
        <v>171</v>
      </c>
      <c r="I44" s="308"/>
      <c r="J44" s="309"/>
      <c r="K44" s="308"/>
      <c r="L44" s="309">
        <f t="shared" si="10"/>
        <v>171</v>
      </c>
      <c r="M44" s="312">
        <f t="shared" si="11"/>
        <v>0.7017543859649122</v>
      </c>
      <c r="N44" s="310">
        <v>1183</v>
      </c>
      <c r="O44" s="308"/>
      <c r="P44" s="309"/>
      <c r="Q44" s="308"/>
      <c r="R44" s="309">
        <f t="shared" si="12"/>
        <v>1183</v>
      </c>
      <c r="S44" s="311">
        <f t="shared" si="13"/>
        <v>0.00025658265735479114</v>
      </c>
      <c r="T44" s="310">
        <v>1502</v>
      </c>
      <c r="U44" s="308"/>
      <c r="V44" s="309"/>
      <c r="W44" s="308"/>
      <c r="X44" s="292">
        <f t="shared" si="14"/>
        <v>1502</v>
      </c>
      <c r="Y44" s="307">
        <f t="shared" si="15"/>
        <v>-0.2123834886817576</v>
      </c>
    </row>
    <row r="45" spans="1:25" ht="18.75" customHeight="1" thickBot="1">
      <c r="A45" s="313" t="s">
        <v>163</v>
      </c>
      <c r="B45" s="310">
        <v>178</v>
      </c>
      <c r="C45" s="308">
        <v>0</v>
      </c>
      <c r="D45" s="309">
        <v>0</v>
      </c>
      <c r="E45" s="308">
        <v>0</v>
      </c>
      <c r="F45" s="309">
        <f t="shared" si="8"/>
        <v>178</v>
      </c>
      <c r="G45" s="311">
        <f t="shared" si="9"/>
        <v>0.0002757014122727399</v>
      </c>
      <c r="H45" s="310">
        <v>1332</v>
      </c>
      <c r="I45" s="308">
        <v>0</v>
      </c>
      <c r="J45" s="309">
        <v>1</v>
      </c>
      <c r="K45" s="308">
        <v>0</v>
      </c>
      <c r="L45" s="309">
        <f t="shared" si="10"/>
        <v>1333</v>
      </c>
      <c r="M45" s="312">
        <f t="shared" si="11"/>
        <v>-0.8664666166541636</v>
      </c>
      <c r="N45" s="310">
        <v>1394</v>
      </c>
      <c r="O45" s="308">
        <v>0</v>
      </c>
      <c r="P45" s="309">
        <v>6</v>
      </c>
      <c r="Q45" s="308">
        <v>23</v>
      </c>
      <c r="R45" s="309">
        <f t="shared" si="12"/>
        <v>1423</v>
      </c>
      <c r="S45" s="311">
        <f t="shared" si="13"/>
        <v>0.00030863661996269467</v>
      </c>
      <c r="T45" s="310">
        <v>13915</v>
      </c>
      <c r="U45" s="308">
        <v>0</v>
      </c>
      <c r="V45" s="309">
        <v>69</v>
      </c>
      <c r="W45" s="308">
        <v>19</v>
      </c>
      <c r="X45" s="292">
        <f t="shared" si="14"/>
        <v>14003</v>
      </c>
      <c r="Y45" s="307">
        <f t="shared" si="15"/>
        <v>-0.8983789188031136</v>
      </c>
    </row>
    <row r="46" spans="1:25" s="347" customFormat="1" ht="18.75" customHeight="1">
      <c r="A46" s="356" t="s">
        <v>61</v>
      </c>
      <c r="B46" s="353">
        <f>SUM(B47:B52)</f>
        <v>75726</v>
      </c>
      <c r="C46" s="352">
        <f>SUM(C47:C52)</f>
        <v>68260</v>
      </c>
      <c r="D46" s="351">
        <f>SUM(D47:D52)</f>
        <v>837</v>
      </c>
      <c r="E46" s="352">
        <f>SUM(E47:E52)</f>
        <v>952</v>
      </c>
      <c r="F46" s="351">
        <f t="shared" si="8"/>
        <v>145775</v>
      </c>
      <c r="G46" s="354">
        <f t="shared" si="9"/>
        <v>0.22578861446100373</v>
      </c>
      <c r="H46" s="353">
        <f>SUM(H47:H52)</f>
        <v>61671</v>
      </c>
      <c r="I46" s="352">
        <f>SUM(I47:I52)</f>
        <v>52905</v>
      </c>
      <c r="J46" s="351">
        <f>SUM(J47:J52)</f>
        <v>1559</v>
      </c>
      <c r="K46" s="352">
        <f>SUM(K47:K52)</f>
        <v>1648</v>
      </c>
      <c r="L46" s="351">
        <f t="shared" si="10"/>
        <v>117783</v>
      </c>
      <c r="M46" s="355">
        <f t="shared" si="11"/>
        <v>0.23765738688944915</v>
      </c>
      <c r="N46" s="353">
        <f>SUM(N47:N52)</f>
        <v>514419</v>
      </c>
      <c r="O46" s="352">
        <f>SUM(O47:O52)</f>
        <v>464075</v>
      </c>
      <c r="P46" s="351">
        <f>SUM(P47:P52)</f>
        <v>10687</v>
      </c>
      <c r="Q46" s="352">
        <f>SUM(Q47:Q52)</f>
        <v>10252</v>
      </c>
      <c r="R46" s="351">
        <f t="shared" si="12"/>
        <v>999433</v>
      </c>
      <c r="S46" s="354">
        <f t="shared" si="13"/>
        <v>0.21676853337960353</v>
      </c>
      <c r="T46" s="353">
        <f>SUM(T47:T52)</f>
        <v>403576</v>
      </c>
      <c r="U46" s="352">
        <f>SUM(U47:U52)</f>
        <v>381149</v>
      </c>
      <c r="V46" s="351">
        <f>SUM(V47:V52)</f>
        <v>11997</v>
      </c>
      <c r="W46" s="352">
        <f>SUM(W47:W52)</f>
        <v>12757</v>
      </c>
      <c r="X46" s="351">
        <f t="shared" si="14"/>
        <v>809479</v>
      </c>
      <c r="Y46" s="348">
        <f t="shared" si="15"/>
        <v>0.2346620480580719</v>
      </c>
    </row>
    <row r="47" spans="1:25" s="283" customFormat="1" ht="18.75" customHeight="1">
      <c r="A47" s="298" t="s">
        <v>152</v>
      </c>
      <c r="B47" s="296">
        <v>42312</v>
      </c>
      <c r="C47" s="293">
        <v>36801</v>
      </c>
      <c r="D47" s="292">
        <v>311</v>
      </c>
      <c r="E47" s="293">
        <v>447</v>
      </c>
      <c r="F47" s="292">
        <f t="shared" si="8"/>
        <v>79871</v>
      </c>
      <c r="G47" s="295">
        <f t="shared" si="9"/>
        <v>0.12371094100919108</v>
      </c>
      <c r="H47" s="296">
        <v>21054</v>
      </c>
      <c r="I47" s="293">
        <v>16442</v>
      </c>
      <c r="J47" s="292">
        <v>164</v>
      </c>
      <c r="K47" s="293">
        <v>210</v>
      </c>
      <c r="L47" s="292">
        <f t="shared" si="10"/>
        <v>37870</v>
      </c>
      <c r="M47" s="297">
        <f t="shared" si="11"/>
        <v>1.1090837074201216</v>
      </c>
      <c r="N47" s="296">
        <v>256494</v>
      </c>
      <c r="O47" s="293">
        <v>208941</v>
      </c>
      <c r="P47" s="292">
        <v>3273</v>
      </c>
      <c r="Q47" s="293">
        <v>3207</v>
      </c>
      <c r="R47" s="292">
        <f t="shared" si="12"/>
        <v>471915</v>
      </c>
      <c r="S47" s="295">
        <f t="shared" si="13"/>
        <v>0.1023543573504533</v>
      </c>
      <c r="T47" s="294">
        <v>137153</v>
      </c>
      <c r="U47" s="293">
        <v>123237</v>
      </c>
      <c r="V47" s="292">
        <v>1370</v>
      </c>
      <c r="W47" s="293">
        <v>1691</v>
      </c>
      <c r="X47" s="292">
        <f t="shared" si="14"/>
        <v>263451</v>
      </c>
      <c r="Y47" s="291">
        <f t="shared" si="15"/>
        <v>0.7912818702529123</v>
      </c>
    </row>
    <row r="48" spans="1:25" s="283" customFormat="1" ht="18.75" customHeight="1">
      <c r="A48" s="298" t="s">
        <v>150</v>
      </c>
      <c r="B48" s="296">
        <v>21167</v>
      </c>
      <c r="C48" s="293">
        <v>19716</v>
      </c>
      <c r="D48" s="292">
        <v>30</v>
      </c>
      <c r="E48" s="293">
        <v>0</v>
      </c>
      <c r="F48" s="292">
        <f>SUM(B48:E48)</f>
        <v>40913</v>
      </c>
      <c r="G48" s="295">
        <f>F48/$F$9</f>
        <v>0.0633695049455877</v>
      </c>
      <c r="H48" s="296">
        <v>13325</v>
      </c>
      <c r="I48" s="293">
        <v>13318</v>
      </c>
      <c r="J48" s="292">
        <v>756</v>
      </c>
      <c r="K48" s="293">
        <v>851</v>
      </c>
      <c r="L48" s="292">
        <f>SUM(H48:K48)</f>
        <v>28250</v>
      </c>
      <c r="M48" s="297">
        <f>IF(ISERROR(F48/L48-1),"         /0",(F48/L48-1))</f>
        <v>0.44824778761061945</v>
      </c>
      <c r="N48" s="296">
        <v>143030</v>
      </c>
      <c r="O48" s="293">
        <v>138342</v>
      </c>
      <c r="P48" s="292">
        <v>3330</v>
      </c>
      <c r="Q48" s="293">
        <v>3149</v>
      </c>
      <c r="R48" s="292">
        <f>SUM(N48:Q48)</f>
        <v>287851</v>
      </c>
      <c r="S48" s="295">
        <f>R48/$R$9</f>
        <v>0.06243243829436516</v>
      </c>
      <c r="T48" s="294">
        <v>78658</v>
      </c>
      <c r="U48" s="293">
        <v>86268</v>
      </c>
      <c r="V48" s="292">
        <v>4891</v>
      </c>
      <c r="W48" s="293">
        <v>5002</v>
      </c>
      <c r="X48" s="292">
        <f>SUM(T48:W48)</f>
        <v>174819</v>
      </c>
      <c r="Y48" s="291">
        <f>IF(ISERROR(R48/X48-1),"         /0",IF(R48/X48&gt;5,"  *  ",(R48/X48-1)))</f>
        <v>0.6465658767067652</v>
      </c>
    </row>
    <row r="49" spans="1:25" s="283" customFormat="1" ht="18.75" customHeight="1">
      <c r="A49" s="298" t="s">
        <v>180</v>
      </c>
      <c r="B49" s="296">
        <v>5118</v>
      </c>
      <c r="C49" s="293">
        <v>5795</v>
      </c>
      <c r="D49" s="292">
        <v>387</v>
      </c>
      <c r="E49" s="293">
        <v>397</v>
      </c>
      <c r="F49" s="292">
        <f>SUM(B49:E49)</f>
        <v>11697</v>
      </c>
      <c r="G49" s="295">
        <f>F49/$F$9</f>
        <v>0.01811730010873168</v>
      </c>
      <c r="H49" s="296">
        <v>5379</v>
      </c>
      <c r="I49" s="293">
        <v>4997</v>
      </c>
      <c r="J49" s="292">
        <v>606</v>
      </c>
      <c r="K49" s="293">
        <v>557</v>
      </c>
      <c r="L49" s="292">
        <f>SUM(H49:K49)</f>
        <v>11539</v>
      </c>
      <c r="M49" s="297">
        <f>IF(ISERROR(F49/L49-1),"         /0",(F49/L49-1))</f>
        <v>0.013692694340930789</v>
      </c>
      <c r="N49" s="296">
        <v>37976</v>
      </c>
      <c r="O49" s="293">
        <v>39432</v>
      </c>
      <c r="P49" s="292">
        <v>3515</v>
      </c>
      <c r="Q49" s="293">
        <v>3392</v>
      </c>
      <c r="R49" s="292">
        <f>SUM(N49:Q49)</f>
        <v>84315</v>
      </c>
      <c r="S49" s="295">
        <f>R49/$R$9</f>
        <v>0.018287207738689106</v>
      </c>
      <c r="T49" s="294">
        <v>21702</v>
      </c>
      <c r="U49" s="293">
        <v>20929</v>
      </c>
      <c r="V49" s="292">
        <v>4796</v>
      </c>
      <c r="W49" s="293">
        <v>4884</v>
      </c>
      <c r="X49" s="292">
        <f>SUM(T49:W49)</f>
        <v>52311</v>
      </c>
      <c r="Y49" s="291">
        <f>IF(ISERROR(R49/X49-1),"         /0",IF(R49/X49&gt;5,"  *  ",(R49/X49-1)))</f>
        <v>0.6118024889602569</v>
      </c>
    </row>
    <row r="50" spans="1:25" s="283" customFormat="1" ht="18.75" customHeight="1">
      <c r="A50" s="298" t="s">
        <v>185</v>
      </c>
      <c r="B50" s="296">
        <v>3092</v>
      </c>
      <c r="C50" s="293">
        <v>3366</v>
      </c>
      <c r="D50" s="292">
        <v>0</v>
      </c>
      <c r="E50" s="293">
        <v>0</v>
      </c>
      <c r="F50" s="292">
        <f t="shared" si="8"/>
        <v>6458</v>
      </c>
      <c r="G50" s="295">
        <f t="shared" si="9"/>
        <v>0.010002695058749183</v>
      </c>
      <c r="H50" s="296">
        <v>2702</v>
      </c>
      <c r="I50" s="293">
        <v>2555</v>
      </c>
      <c r="J50" s="292"/>
      <c r="K50" s="293"/>
      <c r="L50" s="292">
        <f t="shared" si="10"/>
        <v>5257</v>
      </c>
      <c r="M50" s="297">
        <f t="shared" si="11"/>
        <v>0.22845729503519108</v>
      </c>
      <c r="N50" s="296">
        <v>20492</v>
      </c>
      <c r="O50" s="293">
        <v>23964</v>
      </c>
      <c r="P50" s="292"/>
      <c r="Q50" s="293"/>
      <c r="R50" s="292">
        <f t="shared" si="12"/>
        <v>44456</v>
      </c>
      <c r="S50" s="295">
        <f t="shared" si="13"/>
        <v>0.009642129007070663</v>
      </c>
      <c r="T50" s="294">
        <v>3911</v>
      </c>
      <c r="U50" s="293">
        <v>4184</v>
      </c>
      <c r="V50" s="292"/>
      <c r="W50" s="293"/>
      <c r="X50" s="292">
        <f t="shared" si="14"/>
        <v>8095</v>
      </c>
      <c r="Y50" s="291" t="str">
        <f t="shared" si="15"/>
        <v>  *  </v>
      </c>
    </row>
    <row r="51" spans="1:25" s="283" customFormat="1" ht="18.75" customHeight="1">
      <c r="A51" s="298" t="s">
        <v>176</v>
      </c>
      <c r="B51" s="296">
        <v>3812</v>
      </c>
      <c r="C51" s="293">
        <v>2545</v>
      </c>
      <c r="D51" s="292">
        <v>0</v>
      </c>
      <c r="E51" s="293">
        <v>0</v>
      </c>
      <c r="F51" s="292">
        <f t="shared" si="8"/>
        <v>6357</v>
      </c>
      <c r="G51" s="295">
        <f t="shared" si="9"/>
        <v>0.009846257740549482</v>
      </c>
      <c r="H51" s="296">
        <v>12371</v>
      </c>
      <c r="I51" s="293">
        <v>10855</v>
      </c>
      <c r="J51" s="292"/>
      <c r="K51" s="293"/>
      <c r="L51" s="292">
        <f t="shared" si="10"/>
        <v>23226</v>
      </c>
      <c r="M51" s="297">
        <f t="shared" si="11"/>
        <v>-0.7262981141823819</v>
      </c>
      <c r="N51" s="296">
        <v>53811</v>
      </c>
      <c r="O51" s="293">
        <v>52632</v>
      </c>
      <c r="P51" s="292"/>
      <c r="Q51" s="293"/>
      <c r="R51" s="292">
        <f t="shared" si="12"/>
        <v>106443</v>
      </c>
      <c r="S51" s="295">
        <f t="shared" si="13"/>
        <v>0.023086583091137813</v>
      </c>
      <c r="T51" s="294">
        <v>98336</v>
      </c>
      <c r="U51" s="293">
        <v>90553</v>
      </c>
      <c r="V51" s="292"/>
      <c r="W51" s="293"/>
      <c r="X51" s="292">
        <f t="shared" si="14"/>
        <v>188889</v>
      </c>
      <c r="Y51" s="291">
        <f t="shared" si="15"/>
        <v>-0.43647856677731367</v>
      </c>
    </row>
    <row r="52" spans="1:25" s="283" customFormat="1" ht="18.75" customHeight="1" thickBot="1">
      <c r="A52" s="298" t="s">
        <v>163</v>
      </c>
      <c r="B52" s="296">
        <v>225</v>
      </c>
      <c r="C52" s="293">
        <v>37</v>
      </c>
      <c r="D52" s="292">
        <v>109</v>
      </c>
      <c r="E52" s="293">
        <v>108</v>
      </c>
      <c r="F52" s="292">
        <f t="shared" si="8"/>
        <v>479</v>
      </c>
      <c r="G52" s="295">
        <f t="shared" si="9"/>
        <v>0.0007419155981946205</v>
      </c>
      <c r="H52" s="296">
        <v>6840</v>
      </c>
      <c r="I52" s="293">
        <v>4738</v>
      </c>
      <c r="J52" s="292">
        <v>33</v>
      </c>
      <c r="K52" s="293">
        <v>30</v>
      </c>
      <c r="L52" s="292">
        <f t="shared" si="10"/>
        <v>11641</v>
      </c>
      <c r="M52" s="297">
        <f t="shared" si="11"/>
        <v>-0.9588523322738596</v>
      </c>
      <c r="N52" s="296">
        <v>2616</v>
      </c>
      <c r="O52" s="293">
        <v>764</v>
      </c>
      <c r="P52" s="292">
        <v>569</v>
      </c>
      <c r="Q52" s="293">
        <v>504</v>
      </c>
      <c r="R52" s="292">
        <f t="shared" si="12"/>
        <v>4453</v>
      </c>
      <c r="S52" s="295">
        <f t="shared" si="13"/>
        <v>0.0009658178978874767</v>
      </c>
      <c r="T52" s="294">
        <v>63816</v>
      </c>
      <c r="U52" s="293">
        <v>55978</v>
      </c>
      <c r="V52" s="292">
        <v>940</v>
      </c>
      <c r="W52" s="293">
        <v>1180</v>
      </c>
      <c r="X52" s="292">
        <f t="shared" si="14"/>
        <v>121914</v>
      </c>
      <c r="Y52" s="291">
        <f t="shared" si="15"/>
        <v>-0.9634742523418147</v>
      </c>
    </row>
    <row r="53" spans="1:25" s="347" customFormat="1" ht="18.75" customHeight="1">
      <c r="A53" s="356" t="s">
        <v>60</v>
      </c>
      <c r="B53" s="353">
        <f>SUM(B54:B61)</f>
        <v>6047</v>
      </c>
      <c r="C53" s="352">
        <f>SUM(C54:C61)</f>
        <v>4985</v>
      </c>
      <c r="D53" s="351">
        <f>SUM(D54:D61)</f>
        <v>3</v>
      </c>
      <c r="E53" s="352">
        <f>SUM(E54:E61)</f>
        <v>2</v>
      </c>
      <c r="F53" s="351">
        <f t="shared" si="8"/>
        <v>11037</v>
      </c>
      <c r="G53" s="354">
        <f t="shared" si="9"/>
        <v>0.01709503644524849</v>
      </c>
      <c r="H53" s="353">
        <f>SUM(H54:H61)</f>
        <v>6136</v>
      </c>
      <c r="I53" s="352">
        <f>SUM(I54:I61)</f>
        <v>4699</v>
      </c>
      <c r="J53" s="351">
        <f>SUM(J54:J61)</f>
        <v>40</v>
      </c>
      <c r="K53" s="352">
        <f>SUM(K54:K61)</f>
        <v>99</v>
      </c>
      <c r="L53" s="351">
        <f t="shared" si="10"/>
        <v>10974</v>
      </c>
      <c r="M53" s="355">
        <f t="shared" si="11"/>
        <v>0.005740841990158563</v>
      </c>
      <c r="N53" s="353">
        <f>SUM(N54:N61)</f>
        <v>43984</v>
      </c>
      <c r="O53" s="352">
        <f>SUM(O54:O61)</f>
        <v>43687</v>
      </c>
      <c r="P53" s="351">
        <f>SUM(P54:P61)</f>
        <v>769</v>
      </c>
      <c r="Q53" s="352">
        <f>SUM(Q54:Q61)</f>
        <v>932</v>
      </c>
      <c r="R53" s="351">
        <f t="shared" si="12"/>
        <v>89372</v>
      </c>
      <c r="S53" s="354">
        <f t="shared" si="13"/>
        <v>0.01938402810913981</v>
      </c>
      <c r="T53" s="353">
        <f>SUM(T54:T61)</f>
        <v>40311</v>
      </c>
      <c r="U53" s="352">
        <f>SUM(U54:U61)</f>
        <v>38953</v>
      </c>
      <c r="V53" s="351">
        <f>SUM(V54:V61)</f>
        <v>2190</v>
      </c>
      <c r="W53" s="352">
        <f>SUM(W54:W61)</f>
        <v>3050</v>
      </c>
      <c r="X53" s="351">
        <f t="shared" si="14"/>
        <v>84504</v>
      </c>
      <c r="Y53" s="348">
        <f t="shared" si="15"/>
        <v>0.057606740509325016</v>
      </c>
    </row>
    <row r="54" spans="1:25" ht="18.75" customHeight="1">
      <c r="A54" s="298" t="s">
        <v>150</v>
      </c>
      <c r="B54" s="296">
        <v>3673</v>
      </c>
      <c r="C54" s="293">
        <v>3287</v>
      </c>
      <c r="D54" s="292">
        <v>1</v>
      </c>
      <c r="E54" s="293">
        <v>0</v>
      </c>
      <c r="F54" s="292">
        <f t="shared" si="8"/>
        <v>6961</v>
      </c>
      <c r="G54" s="295">
        <f t="shared" si="9"/>
        <v>0.010781783881070464</v>
      </c>
      <c r="H54" s="296">
        <v>3079</v>
      </c>
      <c r="I54" s="293">
        <v>2838</v>
      </c>
      <c r="J54" s="292">
        <v>35</v>
      </c>
      <c r="K54" s="293">
        <v>82</v>
      </c>
      <c r="L54" s="292">
        <f t="shared" si="10"/>
        <v>6034</v>
      </c>
      <c r="M54" s="297">
        <f t="shared" si="11"/>
        <v>0.15362943321179978</v>
      </c>
      <c r="N54" s="296">
        <v>25096</v>
      </c>
      <c r="O54" s="293">
        <v>25234</v>
      </c>
      <c r="P54" s="292">
        <v>379</v>
      </c>
      <c r="Q54" s="293">
        <v>437</v>
      </c>
      <c r="R54" s="292">
        <f t="shared" si="12"/>
        <v>51146</v>
      </c>
      <c r="S54" s="295">
        <f t="shared" si="13"/>
        <v>0.011093133214765974</v>
      </c>
      <c r="T54" s="294">
        <v>18574</v>
      </c>
      <c r="U54" s="293">
        <v>19440</v>
      </c>
      <c r="V54" s="292">
        <v>732</v>
      </c>
      <c r="W54" s="293">
        <v>1215</v>
      </c>
      <c r="X54" s="292">
        <f t="shared" si="14"/>
        <v>39961</v>
      </c>
      <c r="Y54" s="291">
        <f t="shared" si="15"/>
        <v>0.2798979004529416</v>
      </c>
    </row>
    <row r="55" spans="1:25" ht="18.75" customHeight="1">
      <c r="A55" s="298" t="s">
        <v>193</v>
      </c>
      <c r="B55" s="296">
        <v>740</v>
      </c>
      <c r="C55" s="293">
        <v>538</v>
      </c>
      <c r="D55" s="292">
        <v>0</v>
      </c>
      <c r="E55" s="293">
        <v>0</v>
      </c>
      <c r="F55" s="292">
        <f t="shared" si="8"/>
        <v>1278</v>
      </c>
      <c r="G55" s="295">
        <f t="shared" si="9"/>
        <v>0.0019794741847447284</v>
      </c>
      <c r="H55" s="296"/>
      <c r="I55" s="293"/>
      <c r="J55" s="292"/>
      <c r="K55" s="293"/>
      <c r="L55" s="292">
        <f t="shared" si="10"/>
        <v>0</v>
      </c>
      <c r="M55" s="297" t="str">
        <f t="shared" si="11"/>
        <v>         /0</v>
      </c>
      <c r="N55" s="296">
        <v>2452</v>
      </c>
      <c r="O55" s="293">
        <v>2872</v>
      </c>
      <c r="P55" s="292"/>
      <c r="Q55" s="293"/>
      <c r="R55" s="292">
        <f t="shared" si="12"/>
        <v>5324</v>
      </c>
      <c r="S55" s="295">
        <f t="shared" si="13"/>
        <v>0.0011547304038519932</v>
      </c>
      <c r="T55" s="294"/>
      <c r="U55" s="293"/>
      <c r="V55" s="292"/>
      <c r="W55" s="293"/>
      <c r="X55" s="292">
        <f t="shared" si="14"/>
        <v>0</v>
      </c>
      <c r="Y55" s="291" t="str">
        <f t="shared" si="15"/>
        <v>         /0</v>
      </c>
    </row>
    <row r="56" spans="1:25" ht="18.75" customHeight="1">
      <c r="A56" s="298" t="s">
        <v>191</v>
      </c>
      <c r="B56" s="296">
        <v>524</v>
      </c>
      <c r="C56" s="293">
        <v>319</v>
      </c>
      <c r="D56" s="292">
        <v>0</v>
      </c>
      <c r="E56" s="293">
        <v>0</v>
      </c>
      <c r="F56" s="292">
        <f t="shared" si="8"/>
        <v>843</v>
      </c>
      <c r="G56" s="295">
        <f t="shared" si="9"/>
        <v>0.0013057094974489876</v>
      </c>
      <c r="H56" s="296">
        <v>574</v>
      </c>
      <c r="I56" s="293">
        <v>396</v>
      </c>
      <c r="J56" s="292"/>
      <c r="K56" s="293"/>
      <c r="L56" s="292">
        <f t="shared" si="10"/>
        <v>970</v>
      </c>
      <c r="M56" s="297">
        <f t="shared" si="11"/>
        <v>-0.13092783505154637</v>
      </c>
      <c r="N56" s="296">
        <v>4032</v>
      </c>
      <c r="O56" s="293">
        <v>3938</v>
      </c>
      <c r="P56" s="292">
        <v>77</v>
      </c>
      <c r="Q56" s="293">
        <v>94</v>
      </c>
      <c r="R56" s="292">
        <f t="shared" si="12"/>
        <v>8141</v>
      </c>
      <c r="S56" s="295">
        <f t="shared" si="13"/>
        <v>0.0017657137899622609</v>
      </c>
      <c r="T56" s="294">
        <v>3131</v>
      </c>
      <c r="U56" s="293">
        <v>2758</v>
      </c>
      <c r="V56" s="292"/>
      <c r="W56" s="293"/>
      <c r="X56" s="292">
        <f t="shared" si="14"/>
        <v>5889</v>
      </c>
      <c r="Y56" s="291">
        <f t="shared" si="15"/>
        <v>0.3824078790966208</v>
      </c>
    </row>
    <row r="57" spans="1:25" ht="18.75" customHeight="1">
      <c r="A57" s="298" t="s">
        <v>194</v>
      </c>
      <c r="B57" s="296">
        <v>389</v>
      </c>
      <c r="C57" s="293">
        <v>233</v>
      </c>
      <c r="D57" s="292">
        <v>0</v>
      </c>
      <c r="E57" s="293">
        <v>0</v>
      </c>
      <c r="F57" s="292">
        <f>SUM(B57:E57)</f>
        <v>622</v>
      </c>
      <c r="G57" s="295">
        <f>F57/$F$9</f>
        <v>0.0009634060586159789</v>
      </c>
      <c r="H57" s="296"/>
      <c r="I57" s="293"/>
      <c r="J57" s="292"/>
      <c r="K57" s="293"/>
      <c r="L57" s="292">
        <f>SUM(H57:K57)</f>
        <v>0</v>
      </c>
      <c r="M57" s="297" t="str">
        <f>IF(ISERROR(F57/L57-1),"         /0",(F57/L57-1))</f>
        <v>         /0</v>
      </c>
      <c r="N57" s="296">
        <v>1681</v>
      </c>
      <c r="O57" s="293">
        <v>1617</v>
      </c>
      <c r="P57" s="292">
        <v>234</v>
      </c>
      <c r="Q57" s="293">
        <v>192</v>
      </c>
      <c r="R57" s="292">
        <f>SUM(N57:Q57)</f>
        <v>3724</v>
      </c>
      <c r="S57" s="295">
        <f>R57/$R$9</f>
        <v>0.0008077039864659697</v>
      </c>
      <c r="T57" s="294"/>
      <c r="U57" s="293"/>
      <c r="V57" s="292">
        <v>1153</v>
      </c>
      <c r="W57" s="293">
        <v>1248</v>
      </c>
      <c r="X57" s="292">
        <f>SUM(T57:W57)</f>
        <v>2401</v>
      </c>
      <c r="Y57" s="291">
        <f>IF(ISERROR(R57/X57-1),"         /0",IF(R57/X57&gt;5,"  *  ",(R57/X57-1)))</f>
        <v>0.5510204081632653</v>
      </c>
    </row>
    <row r="58" spans="1:25" ht="18.75" customHeight="1">
      <c r="A58" s="298" t="s">
        <v>192</v>
      </c>
      <c r="B58" s="296">
        <v>224</v>
      </c>
      <c r="C58" s="293">
        <v>347</v>
      </c>
      <c r="D58" s="292">
        <v>0</v>
      </c>
      <c r="E58" s="293">
        <v>0</v>
      </c>
      <c r="F58" s="292">
        <f t="shared" si="8"/>
        <v>571</v>
      </c>
      <c r="G58" s="295">
        <f t="shared" si="9"/>
        <v>0.0008844129573468231</v>
      </c>
      <c r="H58" s="296">
        <v>564</v>
      </c>
      <c r="I58" s="293">
        <v>382</v>
      </c>
      <c r="J58" s="292">
        <v>0</v>
      </c>
      <c r="K58" s="293">
        <v>0</v>
      </c>
      <c r="L58" s="292">
        <f t="shared" si="10"/>
        <v>946</v>
      </c>
      <c r="M58" s="297">
        <f t="shared" si="11"/>
        <v>-0.39640591966173366</v>
      </c>
      <c r="N58" s="296">
        <v>3574</v>
      </c>
      <c r="O58" s="293">
        <v>4093</v>
      </c>
      <c r="P58" s="292">
        <v>0</v>
      </c>
      <c r="Q58" s="293">
        <v>0</v>
      </c>
      <c r="R58" s="292">
        <f t="shared" si="12"/>
        <v>7667</v>
      </c>
      <c r="S58" s="295">
        <f t="shared" si="13"/>
        <v>0.0016629072138116515</v>
      </c>
      <c r="T58" s="294">
        <v>3913</v>
      </c>
      <c r="U58" s="293">
        <v>4516</v>
      </c>
      <c r="V58" s="292">
        <v>0</v>
      </c>
      <c r="W58" s="293">
        <v>0</v>
      </c>
      <c r="X58" s="292">
        <f t="shared" si="14"/>
        <v>8429</v>
      </c>
      <c r="Y58" s="291">
        <f t="shared" si="15"/>
        <v>-0.09040218293985047</v>
      </c>
    </row>
    <row r="59" spans="1:25" ht="18.75" customHeight="1">
      <c r="A59" s="298" t="s">
        <v>176</v>
      </c>
      <c r="B59" s="296">
        <v>318</v>
      </c>
      <c r="C59" s="293">
        <v>86</v>
      </c>
      <c r="D59" s="292">
        <v>0</v>
      </c>
      <c r="E59" s="293">
        <v>0</v>
      </c>
      <c r="F59" s="292">
        <f t="shared" si="8"/>
        <v>404</v>
      </c>
      <c r="G59" s="295">
        <f t="shared" si="9"/>
        <v>0.0006257492727988031</v>
      </c>
      <c r="H59" s="296">
        <v>970</v>
      </c>
      <c r="I59" s="293">
        <v>687</v>
      </c>
      <c r="J59" s="292"/>
      <c r="K59" s="293"/>
      <c r="L59" s="292">
        <f t="shared" si="10"/>
        <v>1657</v>
      </c>
      <c r="M59" s="297">
        <f t="shared" si="11"/>
        <v>-0.756185878092939</v>
      </c>
      <c r="N59" s="296">
        <v>4086</v>
      </c>
      <c r="O59" s="293">
        <v>3233</v>
      </c>
      <c r="P59" s="292"/>
      <c r="Q59" s="293"/>
      <c r="R59" s="292">
        <f t="shared" si="12"/>
        <v>7319</v>
      </c>
      <c r="S59" s="295">
        <f t="shared" si="13"/>
        <v>0.0015874289680301913</v>
      </c>
      <c r="T59" s="294">
        <v>7312</v>
      </c>
      <c r="U59" s="293">
        <v>6740</v>
      </c>
      <c r="V59" s="292"/>
      <c r="W59" s="293"/>
      <c r="X59" s="292">
        <f t="shared" si="14"/>
        <v>14052</v>
      </c>
      <c r="Y59" s="291">
        <f t="shared" si="15"/>
        <v>-0.47914887560489605</v>
      </c>
    </row>
    <row r="60" spans="1:25" ht="18.75" customHeight="1">
      <c r="A60" s="298" t="s">
        <v>152</v>
      </c>
      <c r="B60" s="296">
        <v>142</v>
      </c>
      <c r="C60" s="293">
        <v>148</v>
      </c>
      <c r="D60" s="292">
        <v>0</v>
      </c>
      <c r="E60" s="293">
        <v>0</v>
      </c>
      <c r="F60" s="292">
        <f t="shared" si="8"/>
        <v>290</v>
      </c>
      <c r="G60" s="295">
        <f t="shared" si="9"/>
        <v>0.0004491764581971606</v>
      </c>
      <c r="H60" s="296"/>
      <c r="I60" s="293"/>
      <c r="J60" s="292"/>
      <c r="K60" s="293"/>
      <c r="L60" s="292">
        <f t="shared" si="10"/>
        <v>0</v>
      </c>
      <c r="M60" s="297" t="str">
        <f t="shared" si="11"/>
        <v>         /0</v>
      </c>
      <c r="N60" s="296">
        <v>2296</v>
      </c>
      <c r="O60" s="293">
        <v>2045</v>
      </c>
      <c r="P60" s="292"/>
      <c r="Q60" s="293"/>
      <c r="R60" s="292">
        <f t="shared" si="12"/>
        <v>4341</v>
      </c>
      <c r="S60" s="295">
        <f t="shared" si="13"/>
        <v>0.0009415260486704551</v>
      </c>
      <c r="T60" s="294"/>
      <c r="U60" s="293"/>
      <c r="V60" s="292">
        <v>191</v>
      </c>
      <c r="W60" s="293">
        <v>353</v>
      </c>
      <c r="X60" s="292">
        <f t="shared" si="14"/>
        <v>544</v>
      </c>
      <c r="Y60" s="291" t="str">
        <f t="shared" si="15"/>
        <v>  *  </v>
      </c>
    </row>
    <row r="61" spans="1:25" ht="18.75" customHeight="1" thickBot="1">
      <c r="A61" s="298" t="s">
        <v>163</v>
      </c>
      <c r="B61" s="296">
        <v>37</v>
      </c>
      <c r="C61" s="293">
        <v>27</v>
      </c>
      <c r="D61" s="292">
        <v>2</v>
      </c>
      <c r="E61" s="293">
        <v>2</v>
      </c>
      <c r="F61" s="292">
        <f t="shared" si="8"/>
        <v>68</v>
      </c>
      <c r="G61" s="295">
        <f t="shared" si="9"/>
        <v>0.0001053241350255411</v>
      </c>
      <c r="H61" s="296">
        <v>949</v>
      </c>
      <c r="I61" s="293">
        <v>396</v>
      </c>
      <c r="J61" s="292">
        <v>5</v>
      </c>
      <c r="K61" s="293">
        <v>17</v>
      </c>
      <c r="L61" s="292">
        <f t="shared" si="10"/>
        <v>1367</v>
      </c>
      <c r="M61" s="297">
        <f t="shared" si="11"/>
        <v>-0.950256035113387</v>
      </c>
      <c r="N61" s="296">
        <v>767</v>
      </c>
      <c r="O61" s="293">
        <v>655</v>
      </c>
      <c r="P61" s="292">
        <v>79</v>
      </c>
      <c r="Q61" s="293">
        <v>209</v>
      </c>
      <c r="R61" s="292">
        <f t="shared" si="12"/>
        <v>1710</v>
      </c>
      <c r="S61" s="295">
        <f t="shared" si="13"/>
        <v>0.0003708844835813126</v>
      </c>
      <c r="T61" s="294">
        <v>7381</v>
      </c>
      <c r="U61" s="293">
        <v>5499</v>
      </c>
      <c r="V61" s="292">
        <v>114</v>
      </c>
      <c r="W61" s="293">
        <v>234</v>
      </c>
      <c r="X61" s="292">
        <f t="shared" si="14"/>
        <v>13228</v>
      </c>
      <c r="Y61" s="291">
        <f t="shared" si="15"/>
        <v>-0.8707287571817357</v>
      </c>
    </row>
    <row r="62" spans="1:25" s="283" customFormat="1" ht="18.75" customHeight="1" thickBot="1">
      <c r="A62" s="343" t="s">
        <v>59</v>
      </c>
      <c r="B62" s="340">
        <v>1076</v>
      </c>
      <c r="C62" s="339">
        <v>324</v>
      </c>
      <c r="D62" s="338">
        <v>0</v>
      </c>
      <c r="E62" s="339">
        <v>0</v>
      </c>
      <c r="F62" s="338">
        <f t="shared" si="8"/>
        <v>1400</v>
      </c>
      <c r="G62" s="341">
        <f t="shared" si="9"/>
        <v>0.002168438074055258</v>
      </c>
      <c r="H62" s="340">
        <v>1606</v>
      </c>
      <c r="I62" s="339">
        <v>305</v>
      </c>
      <c r="J62" s="338">
        <v>4</v>
      </c>
      <c r="K62" s="339">
        <v>4</v>
      </c>
      <c r="L62" s="338">
        <f t="shared" si="10"/>
        <v>1919</v>
      </c>
      <c r="M62" s="342">
        <f t="shared" si="11"/>
        <v>-0.27045336112558627</v>
      </c>
      <c r="N62" s="340">
        <v>8008</v>
      </c>
      <c r="O62" s="339">
        <v>1953</v>
      </c>
      <c r="P62" s="338">
        <v>1856</v>
      </c>
      <c r="Q62" s="339">
        <v>1872</v>
      </c>
      <c r="R62" s="338">
        <f t="shared" si="12"/>
        <v>13689</v>
      </c>
      <c r="S62" s="341">
        <f t="shared" si="13"/>
        <v>0.0029690278922482973</v>
      </c>
      <c r="T62" s="340">
        <v>9612</v>
      </c>
      <c r="U62" s="339">
        <v>2700</v>
      </c>
      <c r="V62" s="338">
        <v>12</v>
      </c>
      <c r="W62" s="339">
        <v>12</v>
      </c>
      <c r="X62" s="338">
        <f t="shared" si="14"/>
        <v>12336</v>
      </c>
      <c r="Y62" s="335">
        <f t="shared" si="15"/>
        <v>0.1096789883268483</v>
      </c>
    </row>
    <row r="63" ht="15" thickTop="1">
      <c r="A63" s="150" t="s">
        <v>44</v>
      </c>
    </row>
    <row r="64" ht="14.25">
      <c r="A64" s="150" t="s">
        <v>70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3:Y65536 M63:M65536 Y3 M3 M5:M8 Y5:Y8">
    <cfRule type="cellIs" priority="1" dxfId="69" operator="lessThan" stopIfTrue="1">
      <formula>0</formula>
    </cfRule>
  </conditionalFormatting>
  <conditionalFormatting sqref="Y9:Y62 M9:M62">
    <cfRule type="cellIs" priority="2" dxfId="69" operator="lessThan" stopIfTrue="1">
      <formula>0</formula>
    </cfRule>
    <cfRule type="cellIs" priority="3" dxfId="71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1">
      <selection activeCell="T6" sqref="T6:X6"/>
    </sheetView>
  </sheetViews>
  <sheetFormatPr defaultColWidth="8.00390625" defaultRowHeight="15"/>
  <cols>
    <col min="1" max="1" width="18.140625" style="185" customWidth="1"/>
    <col min="2" max="2" width="8.28125" style="185" customWidth="1"/>
    <col min="3" max="3" width="9.7109375" style="185" bestFit="1" customWidth="1"/>
    <col min="4" max="4" width="8.00390625" style="185" bestFit="1" customWidth="1"/>
    <col min="5" max="5" width="9.140625" style="185" customWidth="1"/>
    <col min="6" max="6" width="8.140625" style="185" customWidth="1"/>
    <col min="7" max="7" width="9.00390625" style="185" bestFit="1" customWidth="1"/>
    <col min="8" max="8" width="8.28125" style="185" customWidth="1"/>
    <col min="9" max="9" width="9.7109375" style="185" bestFit="1" customWidth="1"/>
    <col min="10" max="10" width="7.8515625" style="185" customWidth="1"/>
    <col min="11" max="11" width="9.00390625" style="185" customWidth="1"/>
    <col min="12" max="13" width="8.421875" style="185" customWidth="1"/>
    <col min="14" max="14" width="9.28125" style="185" bestFit="1" customWidth="1"/>
    <col min="15" max="15" width="9.421875" style="185" customWidth="1"/>
    <col min="16" max="16" width="8.00390625" style="185" customWidth="1"/>
    <col min="17" max="17" width="9.28125" style="185" customWidth="1"/>
    <col min="18" max="18" width="9.140625" style="185" customWidth="1"/>
    <col min="19" max="20" width="8.421875" style="185" customWidth="1"/>
    <col min="21" max="21" width="9.421875" style="185" customWidth="1"/>
    <col min="22" max="22" width="7.7109375" style="185" customWidth="1"/>
    <col min="23" max="23" width="9.00390625" style="185" customWidth="1"/>
    <col min="24" max="24" width="9.28125" style="185" bestFit="1" customWidth="1"/>
    <col min="25" max="25" width="8.57421875" style="185" customWidth="1"/>
    <col min="26" max="16384" width="8.00390625" style="185" customWidth="1"/>
  </cols>
  <sheetData>
    <row r="1" spans="24:25" ht="18.75" thickBot="1">
      <c r="X1" s="635" t="s">
        <v>28</v>
      </c>
      <c r="Y1" s="636"/>
    </row>
    <row r="2" ht="5.25" customHeight="1" thickBot="1"/>
    <row r="3" spans="1:25" ht="24.75" customHeight="1" thickTop="1">
      <c r="A3" s="696" t="s">
        <v>73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8"/>
    </row>
    <row r="4" spans="1:25" ht="21" customHeight="1" thickBot="1">
      <c r="A4" s="707" t="s">
        <v>46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9"/>
    </row>
    <row r="5" spans="1:25" s="334" customFormat="1" ht="15.75" customHeight="1" thickBot="1" thickTop="1">
      <c r="A5" s="736" t="s">
        <v>65</v>
      </c>
      <c r="B5" s="713" t="s">
        <v>37</v>
      </c>
      <c r="C5" s="714"/>
      <c r="D5" s="714"/>
      <c r="E5" s="714"/>
      <c r="F5" s="714"/>
      <c r="G5" s="714"/>
      <c r="H5" s="714"/>
      <c r="I5" s="714"/>
      <c r="J5" s="715"/>
      <c r="K5" s="715"/>
      <c r="L5" s="715"/>
      <c r="M5" s="716"/>
      <c r="N5" s="713" t="s">
        <v>36</v>
      </c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7"/>
    </row>
    <row r="6" spans="1:25" s="225" customFormat="1" ht="26.25" customHeight="1" thickBot="1">
      <c r="A6" s="737"/>
      <c r="B6" s="733" t="s">
        <v>455</v>
      </c>
      <c r="C6" s="734"/>
      <c r="D6" s="734"/>
      <c r="E6" s="734"/>
      <c r="F6" s="734"/>
      <c r="G6" s="699" t="s">
        <v>35</v>
      </c>
      <c r="H6" s="733" t="s">
        <v>456</v>
      </c>
      <c r="I6" s="734"/>
      <c r="J6" s="734"/>
      <c r="K6" s="734"/>
      <c r="L6" s="734"/>
      <c r="M6" s="710" t="s">
        <v>34</v>
      </c>
      <c r="N6" s="733" t="s">
        <v>457</v>
      </c>
      <c r="O6" s="734"/>
      <c r="P6" s="734"/>
      <c r="Q6" s="734"/>
      <c r="R6" s="734"/>
      <c r="S6" s="699" t="s">
        <v>35</v>
      </c>
      <c r="T6" s="733" t="s">
        <v>458</v>
      </c>
      <c r="U6" s="734"/>
      <c r="V6" s="734"/>
      <c r="W6" s="734"/>
      <c r="X6" s="734"/>
      <c r="Y6" s="704" t="s">
        <v>34</v>
      </c>
    </row>
    <row r="7" spans="1:25" s="225" customFormat="1" ht="26.25" customHeight="1">
      <c r="A7" s="738"/>
      <c r="B7" s="634" t="s">
        <v>22</v>
      </c>
      <c r="C7" s="630"/>
      <c r="D7" s="629" t="s">
        <v>21</v>
      </c>
      <c r="E7" s="630"/>
      <c r="F7" s="735" t="s">
        <v>17</v>
      </c>
      <c r="G7" s="700"/>
      <c r="H7" s="634" t="s">
        <v>22</v>
      </c>
      <c r="I7" s="630"/>
      <c r="J7" s="629" t="s">
        <v>21</v>
      </c>
      <c r="K7" s="630"/>
      <c r="L7" s="735" t="s">
        <v>17</v>
      </c>
      <c r="M7" s="711"/>
      <c r="N7" s="634" t="s">
        <v>22</v>
      </c>
      <c r="O7" s="630"/>
      <c r="P7" s="629" t="s">
        <v>21</v>
      </c>
      <c r="Q7" s="630"/>
      <c r="R7" s="735" t="s">
        <v>17</v>
      </c>
      <c r="S7" s="700"/>
      <c r="T7" s="634" t="s">
        <v>22</v>
      </c>
      <c r="U7" s="630"/>
      <c r="V7" s="629" t="s">
        <v>21</v>
      </c>
      <c r="W7" s="630"/>
      <c r="X7" s="735" t="s">
        <v>17</v>
      </c>
      <c r="Y7" s="705"/>
    </row>
    <row r="8" spans="1:25" s="330" customFormat="1" ht="28.5" thickBot="1">
      <c r="A8" s="739"/>
      <c r="B8" s="333" t="s">
        <v>32</v>
      </c>
      <c r="C8" s="331" t="s">
        <v>31</v>
      </c>
      <c r="D8" s="332" t="s">
        <v>32</v>
      </c>
      <c r="E8" s="331" t="s">
        <v>31</v>
      </c>
      <c r="F8" s="695"/>
      <c r="G8" s="701"/>
      <c r="H8" s="333" t="s">
        <v>32</v>
      </c>
      <c r="I8" s="331" t="s">
        <v>31</v>
      </c>
      <c r="J8" s="332" t="s">
        <v>32</v>
      </c>
      <c r="K8" s="331" t="s">
        <v>31</v>
      </c>
      <c r="L8" s="695"/>
      <c r="M8" s="712"/>
      <c r="N8" s="333" t="s">
        <v>32</v>
      </c>
      <c r="O8" s="331" t="s">
        <v>31</v>
      </c>
      <c r="P8" s="332" t="s">
        <v>32</v>
      </c>
      <c r="Q8" s="331" t="s">
        <v>31</v>
      </c>
      <c r="R8" s="695"/>
      <c r="S8" s="701"/>
      <c r="T8" s="333" t="s">
        <v>32</v>
      </c>
      <c r="U8" s="331" t="s">
        <v>31</v>
      </c>
      <c r="V8" s="332" t="s">
        <v>32</v>
      </c>
      <c r="W8" s="331" t="s">
        <v>31</v>
      </c>
      <c r="X8" s="695"/>
      <c r="Y8" s="706"/>
    </row>
    <row r="9" spans="1:25" s="322" customFormat="1" ht="18" customHeight="1" thickBot="1" thickTop="1">
      <c r="A9" s="395" t="s">
        <v>24</v>
      </c>
      <c r="B9" s="393">
        <f>B10+B20+B34+B44+B52+B57</f>
        <v>21903.646999999994</v>
      </c>
      <c r="C9" s="392">
        <f>C10+C20+C34+C44+C52+C57</f>
        <v>15068.443000000001</v>
      </c>
      <c r="D9" s="391">
        <f>D10+D20+D34+D44+D52+D57</f>
        <v>3649.3819999999996</v>
      </c>
      <c r="E9" s="392">
        <f>E10+E20+E34+E44+E52+E57</f>
        <v>3141.3180000000007</v>
      </c>
      <c r="F9" s="391">
        <f aca="true" t="shared" si="0" ref="F9:F57">SUM(B9:E9)</f>
        <v>43762.78999999999</v>
      </c>
      <c r="G9" s="394">
        <f aca="true" t="shared" si="1" ref="G9:G57">F9/$F$9</f>
        <v>1</v>
      </c>
      <c r="H9" s="393">
        <f>H10+H20+H34+H44+H52+H57</f>
        <v>21496.587</v>
      </c>
      <c r="I9" s="392">
        <f>I10+I20+I34+I44+I52+I57</f>
        <v>15852.138999999997</v>
      </c>
      <c r="J9" s="391">
        <f>J10+J20+J34+J44+J52+J57</f>
        <v>3884.033</v>
      </c>
      <c r="K9" s="392">
        <f>K10+K20+K34+K44+K52+K57</f>
        <v>1788.294</v>
      </c>
      <c r="L9" s="391">
        <f aca="true" t="shared" si="2" ref="L9:L57">SUM(H9:K9)</f>
        <v>43021.053</v>
      </c>
      <c r="M9" s="390">
        <f aca="true" t="shared" si="3" ref="M9:M37">IF(ISERROR(F9/L9-1),"         /0",(F9/L9-1))</f>
        <v>0.01724125627515427</v>
      </c>
      <c r="N9" s="393">
        <f>N10+N20+N34+N44+N52+N57</f>
        <v>193940.71599999996</v>
      </c>
      <c r="O9" s="392">
        <f>O10+O20+O34+O44+O52+O57</f>
        <v>123368.67399999998</v>
      </c>
      <c r="P9" s="391">
        <f>P10+P20+P34+P44+P52+P57</f>
        <v>28507.603999999992</v>
      </c>
      <c r="Q9" s="392">
        <f>Q10+Q20+Q34+Q44+Q52+Q57</f>
        <v>18390.373</v>
      </c>
      <c r="R9" s="391">
        <f aca="true" t="shared" si="4" ref="R9:R57">SUM(N9:Q9)</f>
        <v>364207.36699999997</v>
      </c>
      <c r="S9" s="394">
        <f aca="true" t="shared" si="5" ref="S9:S57">R9/$R$9</f>
        <v>1</v>
      </c>
      <c r="T9" s="393">
        <f>T10+T20+T34+T44+T52+T57</f>
        <v>195079.094</v>
      </c>
      <c r="U9" s="392">
        <f>U10+U20+U34+U44+U52+U57</f>
        <v>128918.41399999999</v>
      </c>
      <c r="V9" s="391">
        <f>V10+V20+V34+V44+V52+V57</f>
        <v>23040.976999999995</v>
      </c>
      <c r="W9" s="392">
        <f>W10+W20+W34+W44+W52+W57</f>
        <v>9706.101999999997</v>
      </c>
      <c r="X9" s="391">
        <f aca="true" t="shared" si="6" ref="X9:X57">SUM(T9:W9)</f>
        <v>356744.58700000006</v>
      </c>
      <c r="Y9" s="390">
        <f>IF(ISERROR(R9/X9-1),"         /0",(R9/X9-1))</f>
        <v>0.020919112081720037</v>
      </c>
    </row>
    <row r="10" spans="1:25" s="299" customFormat="1" ht="18.75" customHeight="1" thickTop="1">
      <c r="A10" s="389" t="s">
        <v>64</v>
      </c>
      <c r="B10" s="386">
        <f>SUM(B11:B19)</f>
        <v>12589.024999999998</v>
      </c>
      <c r="C10" s="385">
        <f>SUM(C11:C19)</f>
        <v>6882.655000000001</v>
      </c>
      <c r="D10" s="384">
        <f>SUM(D11:D19)</f>
        <v>3275.459</v>
      </c>
      <c r="E10" s="385">
        <f>SUM(E11:E19)</f>
        <v>2561.175</v>
      </c>
      <c r="F10" s="384">
        <f t="shared" si="0"/>
        <v>25308.314</v>
      </c>
      <c r="G10" s="387">
        <f t="shared" si="1"/>
        <v>0.578306684742906</v>
      </c>
      <c r="H10" s="386">
        <f>SUM(H11:H19)</f>
        <v>12932.571999999998</v>
      </c>
      <c r="I10" s="385">
        <f>SUM(I11:I19)</f>
        <v>6966.745</v>
      </c>
      <c r="J10" s="384">
        <f>SUM(J11:J19)</f>
        <v>3704.385</v>
      </c>
      <c r="K10" s="385">
        <f>SUM(K11:K19)</f>
        <v>1473.1670000000001</v>
      </c>
      <c r="L10" s="384">
        <f t="shared" si="2"/>
        <v>25076.869</v>
      </c>
      <c r="M10" s="388">
        <f t="shared" si="3"/>
        <v>0.00922942174320096</v>
      </c>
      <c r="N10" s="386">
        <f>SUM(N11:N19)</f>
        <v>123881.90299999995</v>
      </c>
      <c r="O10" s="385">
        <f>SUM(O11:O19)</f>
        <v>58731.892</v>
      </c>
      <c r="P10" s="384">
        <f>SUM(P11:P19)</f>
        <v>25388.964999999993</v>
      </c>
      <c r="Q10" s="385">
        <f>SUM(Q11:Q19)</f>
        <v>15167.585000000001</v>
      </c>
      <c r="R10" s="384">
        <f t="shared" si="4"/>
        <v>223170.34499999994</v>
      </c>
      <c r="S10" s="387">
        <f t="shared" si="5"/>
        <v>0.6127562625607185</v>
      </c>
      <c r="T10" s="386">
        <f>SUM(T11:T19)</f>
        <v>128438.30200000001</v>
      </c>
      <c r="U10" s="385">
        <f>SUM(U11:U19)</f>
        <v>66063.062</v>
      </c>
      <c r="V10" s="384">
        <f>SUM(V11:V19)</f>
        <v>21257.790999999997</v>
      </c>
      <c r="W10" s="385">
        <f>SUM(W11:W19)</f>
        <v>7160.3409999999985</v>
      </c>
      <c r="X10" s="384">
        <f t="shared" si="6"/>
        <v>222919.49599999998</v>
      </c>
      <c r="Y10" s="383">
        <f aca="true" t="shared" si="7" ref="Y10:Y57">IF(ISERROR(R10/X10-1),"         /0",IF(R10/X10&gt;5,"  *  ",(R10/X10-1)))</f>
        <v>0.0011252896426787729</v>
      </c>
    </row>
    <row r="11" spans="1:25" ht="18.75" customHeight="1">
      <c r="A11" s="298" t="s">
        <v>254</v>
      </c>
      <c r="B11" s="296">
        <v>8303.659</v>
      </c>
      <c r="C11" s="293">
        <v>4646.366000000001</v>
      </c>
      <c r="D11" s="292">
        <v>2597.415</v>
      </c>
      <c r="E11" s="293">
        <v>2377.958</v>
      </c>
      <c r="F11" s="292">
        <f t="shared" si="0"/>
        <v>17925.398</v>
      </c>
      <c r="G11" s="295">
        <f t="shared" si="1"/>
        <v>0.40960363815926737</v>
      </c>
      <c r="H11" s="296">
        <v>8901.392</v>
      </c>
      <c r="I11" s="293">
        <v>4594.5830000000005</v>
      </c>
      <c r="J11" s="292">
        <v>2350.808</v>
      </c>
      <c r="K11" s="293">
        <v>1427.94</v>
      </c>
      <c r="L11" s="292">
        <f t="shared" si="2"/>
        <v>17274.722999999998</v>
      </c>
      <c r="M11" s="297">
        <f t="shared" si="3"/>
        <v>0.0376663058504616</v>
      </c>
      <c r="N11" s="296">
        <v>85615.88099999995</v>
      </c>
      <c r="O11" s="293">
        <v>41396.312000000005</v>
      </c>
      <c r="P11" s="292">
        <v>20707.561999999994</v>
      </c>
      <c r="Q11" s="293">
        <v>14391.728000000001</v>
      </c>
      <c r="R11" s="292">
        <f t="shared" si="4"/>
        <v>162111.48299999995</v>
      </c>
      <c r="S11" s="295">
        <f t="shared" si="5"/>
        <v>0.4451076438549909</v>
      </c>
      <c r="T11" s="296">
        <v>93723.18499999998</v>
      </c>
      <c r="U11" s="293">
        <v>47415.87899999999</v>
      </c>
      <c r="V11" s="292">
        <v>12898.720000000001</v>
      </c>
      <c r="W11" s="293">
        <v>5710.0019999999995</v>
      </c>
      <c r="X11" s="292">
        <f t="shared" si="6"/>
        <v>159747.786</v>
      </c>
      <c r="Y11" s="291">
        <f t="shared" si="7"/>
        <v>0.014796430418134054</v>
      </c>
    </row>
    <row r="12" spans="1:25" ht="18.75" customHeight="1">
      <c r="A12" s="298" t="s">
        <v>256</v>
      </c>
      <c r="B12" s="296">
        <v>3290.346</v>
      </c>
      <c r="C12" s="293">
        <v>593.481</v>
      </c>
      <c r="D12" s="292">
        <v>659.824</v>
      </c>
      <c r="E12" s="293">
        <v>169.217</v>
      </c>
      <c r="F12" s="292">
        <f t="shared" si="0"/>
        <v>4712.8679999999995</v>
      </c>
      <c r="G12" s="295">
        <f t="shared" si="1"/>
        <v>0.10769121438555448</v>
      </c>
      <c r="H12" s="296">
        <v>3139.0319999999997</v>
      </c>
      <c r="I12" s="293">
        <v>458.79900000000004</v>
      </c>
      <c r="J12" s="292">
        <v>1353.577</v>
      </c>
      <c r="K12" s="293">
        <v>45.227</v>
      </c>
      <c r="L12" s="292">
        <f t="shared" si="2"/>
        <v>4996.634999999999</v>
      </c>
      <c r="M12" s="297">
        <f t="shared" si="3"/>
        <v>-0.05679162076077193</v>
      </c>
      <c r="N12" s="296">
        <v>30919.24</v>
      </c>
      <c r="O12" s="293">
        <v>4323.371000000002</v>
      </c>
      <c r="P12" s="292">
        <v>4578.12</v>
      </c>
      <c r="Q12" s="293">
        <v>649.36</v>
      </c>
      <c r="R12" s="292">
        <f t="shared" si="4"/>
        <v>40470.09100000001</v>
      </c>
      <c r="S12" s="295">
        <f t="shared" si="5"/>
        <v>0.11111826576533805</v>
      </c>
      <c r="T12" s="296">
        <v>25692.801000000003</v>
      </c>
      <c r="U12" s="293">
        <v>4101.195999999999</v>
      </c>
      <c r="V12" s="292">
        <v>8096.131999999999</v>
      </c>
      <c r="W12" s="293">
        <v>551.6809999999999</v>
      </c>
      <c r="X12" s="292">
        <f t="shared" si="6"/>
        <v>38441.81</v>
      </c>
      <c r="Y12" s="291">
        <f t="shared" si="7"/>
        <v>0.05276236993003214</v>
      </c>
    </row>
    <row r="13" spans="1:25" ht="18.75" customHeight="1">
      <c r="A13" s="298" t="s">
        <v>257</v>
      </c>
      <c r="B13" s="296">
        <v>49.727999999999994</v>
      </c>
      <c r="C13" s="293">
        <v>504.953</v>
      </c>
      <c r="D13" s="292">
        <v>0</v>
      </c>
      <c r="E13" s="293">
        <v>0</v>
      </c>
      <c r="F13" s="292">
        <f t="shared" si="0"/>
        <v>554.6809999999999</v>
      </c>
      <c r="G13" s="295">
        <f t="shared" si="1"/>
        <v>0.012674717494017178</v>
      </c>
      <c r="H13" s="296">
        <v>56.760000000000005</v>
      </c>
      <c r="I13" s="293">
        <v>767.09</v>
      </c>
      <c r="J13" s="292"/>
      <c r="K13" s="293"/>
      <c r="L13" s="292">
        <f t="shared" si="2"/>
        <v>823.85</v>
      </c>
      <c r="M13" s="297">
        <f t="shared" si="3"/>
        <v>-0.3267208836560055</v>
      </c>
      <c r="N13" s="296">
        <v>420.037</v>
      </c>
      <c r="O13" s="293">
        <v>4370.831</v>
      </c>
      <c r="P13" s="292">
        <v>0</v>
      </c>
      <c r="Q13" s="293">
        <v>0</v>
      </c>
      <c r="R13" s="292">
        <f t="shared" si="4"/>
        <v>4790.868</v>
      </c>
      <c r="S13" s="295">
        <f t="shared" si="5"/>
        <v>0.01315423144639466</v>
      </c>
      <c r="T13" s="296">
        <v>548.774</v>
      </c>
      <c r="U13" s="293">
        <v>6331.847</v>
      </c>
      <c r="V13" s="292"/>
      <c r="W13" s="293">
        <v>0</v>
      </c>
      <c r="X13" s="292">
        <f t="shared" si="6"/>
        <v>6880.621</v>
      </c>
      <c r="Y13" s="291">
        <f t="shared" si="7"/>
        <v>-0.3037157547262085</v>
      </c>
    </row>
    <row r="14" spans="1:25" ht="18.75" customHeight="1">
      <c r="A14" s="298" t="s">
        <v>260</v>
      </c>
      <c r="B14" s="296">
        <v>95.57</v>
      </c>
      <c r="C14" s="293">
        <v>452.447</v>
      </c>
      <c r="D14" s="292">
        <v>0</v>
      </c>
      <c r="E14" s="293">
        <v>0</v>
      </c>
      <c r="F14" s="292">
        <f t="shared" si="0"/>
        <v>548.017</v>
      </c>
      <c r="G14" s="295">
        <f t="shared" si="1"/>
        <v>0.012522442010667056</v>
      </c>
      <c r="H14" s="296">
        <v>50.49300000000001</v>
      </c>
      <c r="I14" s="293">
        <v>412.25300000000004</v>
      </c>
      <c r="J14" s="292"/>
      <c r="K14" s="293">
        <v>0</v>
      </c>
      <c r="L14" s="292">
        <f t="shared" si="2"/>
        <v>462.74600000000004</v>
      </c>
      <c r="M14" s="297">
        <f t="shared" si="3"/>
        <v>0.18427171709750056</v>
      </c>
      <c r="N14" s="296">
        <v>315.50200000000007</v>
      </c>
      <c r="O14" s="293">
        <v>3635.1549999999993</v>
      </c>
      <c r="P14" s="292">
        <v>0</v>
      </c>
      <c r="Q14" s="293">
        <v>70.712</v>
      </c>
      <c r="R14" s="292">
        <f t="shared" si="4"/>
        <v>4021.3689999999992</v>
      </c>
      <c r="S14" s="295">
        <f t="shared" si="5"/>
        <v>0.011041426847359734</v>
      </c>
      <c r="T14" s="296">
        <v>247.67100000000002</v>
      </c>
      <c r="U14" s="293">
        <v>3369.8210000000004</v>
      </c>
      <c r="V14" s="292">
        <v>0</v>
      </c>
      <c r="W14" s="293">
        <v>781.7</v>
      </c>
      <c r="X14" s="292">
        <f t="shared" si="6"/>
        <v>4399.192</v>
      </c>
      <c r="Y14" s="291">
        <f t="shared" si="7"/>
        <v>-0.08588463517846023</v>
      </c>
    </row>
    <row r="15" spans="1:25" ht="18.75" customHeight="1">
      <c r="A15" s="298" t="s">
        <v>258</v>
      </c>
      <c r="B15" s="296">
        <v>140.847</v>
      </c>
      <c r="C15" s="293">
        <v>110.13799999999999</v>
      </c>
      <c r="D15" s="292">
        <v>0</v>
      </c>
      <c r="E15" s="293">
        <v>0</v>
      </c>
      <c r="F15" s="292">
        <f t="shared" si="0"/>
        <v>250.985</v>
      </c>
      <c r="G15" s="295">
        <f t="shared" si="1"/>
        <v>0.005735123377645713</v>
      </c>
      <c r="H15" s="296">
        <v>179.446</v>
      </c>
      <c r="I15" s="293">
        <v>162.934</v>
      </c>
      <c r="J15" s="292">
        <v>0</v>
      </c>
      <c r="K15" s="293"/>
      <c r="L15" s="292">
        <f t="shared" si="2"/>
        <v>342.38</v>
      </c>
      <c r="M15" s="297">
        <f t="shared" si="3"/>
        <v>-0.26694024183655585</v>
      </c>
      <c r="N15" s="296">
        <v>1255.62</v>
      </c>
      <c r="O15" s="293">
        <v>911.5030000000002</v>
      </c>
      <c r="P15" s="292">
        <v>0</v>
      </c>
      <c r="Q15" s="293">
        <v>0</v>
      </c>
      <c r="R15" s="292">
        <f t="shared" si="4"/>
        <v>2167.123</v>
      </c>
      <c r="S15" s="295">
        <f t="shared" si="5"/>
        <v>0.005950244823026878</v>
      </c>
      <c r="T15" s="296">
        <v>1412.496</v>
      </c>
      <c r="U15" s="293">
        <v>592.002</v>
      </c>
      <c r="V15" s="292">
        <v>0</v>
      </c>
      <c r="W15" s="293">
        <v>0</v>
      </c>
      <c r="X15" s="292">
        <f t="shared" si="6"/>
        <v>2004.498</v>
      </c>
      <c r="Y15" s="291">
        <f t="shared" si="7"/>
        <v>0.08113003854331602</v>
      </c>
    </row>
    <row r="16" spans="1:25" ht="18.75" customHeight="1">
      <c r="A16" s="298" t="s">
        <v>264</v>
      </c>
      <c r="B16" s="296">
        <v>79.871</v>
      </c>
      <c r="C16" s="293">
        <v>87.234</v>
      </c>
      <c r="D16" s="292">
        <v>0</v>
      </c>
      <c r="E16" s="293">
        <v>0</v>
      </c>
      <c r="F16" s="292">
        <f>SUM(B16:E16)</f>
        <v>167.105</v>
      </c>
      <c r="G16" s="295">
        <f>F16/$F$9</f>
        <v>0.0038184265674103507</v>
      </c>
      <c r="H16" s="296">
        <v>100.787</v>
      </c>
      <c r="I16" s="293">
        <v>136.22</v>
      </c>
      <c r="J16" s="292"/>
      <c r="K16" s="293"/>
      <c r="L16" s="292">
        <f>SUM(H16:K16)</f>
        <v>237.007</v>
      </c>
      <c r="M16" s="297">
        <f>IF(ISERROR(F16/L16-1),"         /0",(F16/L16-1))</f>
        <v>-0.29493643647655987</v>
      </c>
      <c r="N16" s="296">
        <v>693.4000000000001</v>
      </c>
      <c r="O16" s="293">
        <v>587.7560000000001</v>
      </c>
      <c r="P16" s="292"/>
      <c r="Q16" s="293"/>
      <c r="R16" s="292">
        <f>SUM(N16:Q16)</f>
        <v>1281.1560000000002</v>
      </c>
      <c r="S16" s="295">
        <f>R16/$R$9</f>
        <v>0.0035176553691183307</v>
      </c>
      <c r="T16" s="296">
        <v>708.9060000000001</v>
      </c>
      <c r="U16" s="293">
        <v>639.1220000000001</v>
      </c>
      <c r="V16" s="292"/>
      <c r="W16" s="293"/>
      <c r="X16" s="292">
        <f>SUM(T16:W16)</f>
        <v>1348.0280000000002</v>
      </c>
      <c r="Y16" s="291">
        <f>IF(ISERROR(R16/X16-1),"         /0",IF(R16/X16&gt;5,"  *  ",(R16/X16-1)))</f>
        <v>-0.04960727818709998</v>
      </c>
    </row>
    <row r="17" spans="1:25" ht="18.75" customHeight="1">
      <c r="A17" s="298" t="s">
        <v>265</v>
      </c>
      <c r="B17" s="296">
        <v>50.3</v>
      </c>
      <c r="C17" s="293">
        <v>7.253</v>
      </c>
      <c r="D17" s="292">
        <v>0</v>
      </c>
      <c r="E17" s="293">
        <v>0</v>
      </c>
      <c r="F17" s="292">
        <f t="shared" si="0"/>
        <v>57.553</v>
      </c>
      <c r="G17" s="295">
        <f t="shared" si="1"/>
        <v>0.001315112679059082</v>
      </c>
      <c r="H17" s="296">
        <v>33.094</v>
      </c>
      <c r="I17" s="293">
        <v>6.053</v>
      </c>
      <c r="J17" s="292"/>
      <c r="K17" s="293"/>
      <c r="L17" s="292">
        <f t="shared" si="2"/>
        <v>39.147</v>
      </c>
      <c r="M17" s="297">
        <f t="shared" si="3"/>
        <v>0.4701765141645593</v>
      </c>
      <c r="N17" s="296">
        <v>535.368</v>
      </c>
      <c r="O17" s="293">
        <v>116.675</v>
      </c>
      <c r="P17" s="292"/>
      <c r="Q17" s="293"/>
      <c r="R17" s="292">
        <f t="shared" si="4"/>
        <v>652.043</v>
      </c>
      <c r="S17" s="295">
        <f t="shared" si="5"/>
        <v>0.0017903070038668386</v>
      </c>
      <c r="T17" s="296">
        <v>276.573</v>
      </c>
      <c r="U17" s="293">
        <v>77.584</v>
      </c>
      <c r="V17" s="292"/>
      <c r="W17" s="293"/>
      <c r="X17" s="292">
        <f t="shared" si="6"/>
        <v>354.157</v>
      </c>
      <c r="Y17" s="291">
        <f t="shared" si="7"/>
        <v>0.8411128397857448</v>
      </c>
    </row>
    <row r="18" spans="1:25" ht="18.75" customHeight="1">
      <c r="A18" s="298" t="s">
        <v>259</v>
      </c>
      <c r="B18" s="296">
        <v>13.575</v>
      </c>
      <c r="C18" s="293">
        <v>21.784</v>
      </c>
      <c r="D18" s="292">
        <v>0</v>
      </c>
      <c r="E18" s="293">
        <v>0</v>
      </c>
      <c r="F18" s="292">
        <f t="shared" si="0"/>
        <v>35.358999999999995</v>
      </c>
      <c r="G18" s="295">
        <f t="shared" si="1"/>
        <v>0.0008079695101706267</v>
      </c>
      <c r="H18" s="296">
        <v>13.178</v>
      </c>
      <c r="I18" s="293">
        <v>31.382</v>
      </c>
      <c r="J18" s="292"/>
      <c r="K18" s="293"/>
      <c r="L18" s="292">
        <f t="shared" si="2"/>
        <v>44.56</v>
      </c>
      <c r="M18" s="297">
        <f t="shared" si="3"/>
        <v>-0.2064856373429086</v>
      </c>
      <c r="N18" s="296">
        <v>130.963</v>
      </c>
      <c r="O18" s="293">
        <v>170.952</v>
      </c>
      <c r="P18" s="292"/>
      <c r="Q18" s="293"/>
      <c r="R18" s="292">
        <f t="shared" si="4"/>
        <v>301.91499999999996</v>
      </c>
      <c r="S18" s="295">
        <f t="shared" si="5"/>
        <v>0.0008289645607305906</v>
      </c>
      <c r="T18" s="296">
        <v>95.869</v>
      </c>
      <c r="U18" s="293">
        <v>204.053</v>
      </c>
      <c r="V18" s="292"/>
      <c r="W18" s="293"/>
      <c r="X18" s="292">
        <f t="shared" si="6"/>
        <v>299.922</v>
      </c>
      <c r="Y18" s="291">
        <f t="shared" si="7"/>
        <v>0.006645061049205925</v>
      </c>
    </row>
    <row r="19" spans="1:25" ht="18.75" customHeight="1" thickBot="1">
      <c r="A19" s="298" t="s">
        <v>253</v>
      </c>
      <c r="B19" s="296">
        <v>565.129</v>
      </c>
      <c r="C19" s="293">
        <v>458.999</v>
      </c>
      <c r="D19" s="292">
        <v>18.22</v>
      </c>
      <c r="E19" s="293">
        <v>14</v>
      </c>
      <c r="F19" s="292">
        <f t="shared" si="0"/>
        <v>1056.3480000000002</v>
      </c>
      <c r="G19" s="295">
        <f t="shared" si="1"/>
        <v>0.02413804055911427</v>
      </c>
      <c r="H19" s="296">
        <v>458.38999999999993</v>
      </c>
      <c r="I19" s="293">
        <v>397.431</v>
      </c>
      <c r="J19" s="292">
        <v>0</v>
      </c>
      <c r="K19" s="293">
        <v>0</v>
      </c>
      <c r="L19" s="292">
        <f t="shared" si="2"/>
        <v>855.8209999999999</v>
      </c>
      <c r="M19" s="297">
        <f t="shared" si="3"/>
        <v>0.23430951098418973</v>
      </c>
      <c r="N19" s="296">
        <v>3995.8920000000003</v>
      </c>
      <c r="O19" s="293">
        <v>3219.337</v>
      </c>
      <c r="P19" s="292">
        <v>103.28299999999999</v>
      </c>
      <c r="Q19" s="293">
        <v>55.785000000000004</v>
      </c>
      <c r="R19" s="292">
        <f t="shared" si="4"/>
        <v>7374.2970000000005</v>
      </c>
      <c r="S19" s="295">
        <f t="shared" si="5"/>
        <v>0.020247522889892563</v>
      </c>
      <c r="T19" s="296">
        <v>5732.027</v>
      </c>
      <c r="U19" s="293">
        <v>3331.558</v>
      </c>
      <c r="V19" s="292">
        <v>262.93899999999996</v>
      </c>
      <c r="W19" s="293">
        <v>116.958</v>
      </c>
      <c r="X19" s="292">
        <f t="shared" si="6"/>
        <v>9443.482</v>
      </c>
      <c r="Y19" s="291">
        <f t="shared" si="7"/>
        <v>-0.2191125053237778</v>
      </c>
    </row>
    <row r="20" spans="1:25" s="299" customFormat="1" ht="18.75" customHeight="1">
      <c r="A20" s="306" t="s">
        <v>63</v>
      </c>
      <c r="B20" s="303">
        <f>SUM(B21:B33)</f>
        <v>3363.579</v>
      </c>
      <c r="C20" s="302">
        <f>SUM(C21:C33)</f>
        <v>4496.7660000000005</v>
      </c>
      <c r="D20" s="301">
        <f>SUM(D21:D33)</f>
        <v>31.275000000000002</v>
      </c>
      <c r="E20" s="302">
        <f>SUM(E21:E33)</f>
        <v>444.345</v>
      </c>
      <c r="F20" s="301">
        <f t="shared" si="0"/>
        <v>8335.965</v>
      </c>
      <c r="G20" s="304">
        <f t="shared" si="1"/>
        <v>0.1904806571975873</v>
      </c>
      <c r="H20" s="303">
        <f>SUM(H21:H33)</f>
        <v>2379.224</v>
      </c>
      <c r="I20" s="302">
        <f>SUM(I21:I33)</f>
        <v>4405.355999999999</v>
      </c>
      <c r="J20" s="301">
        <f>SUM(J21:J33)</f>
        <v>9.115</v>
      </c>
      <c r="K20" s="302">
        <f>SUM(K21:K33)</f>
        <v>230.976</v>
      </c>
      <c r="L20" s="301">
        <f t="shared" si="2"/>
        <v>7024.6709999999985</v>
      </c>
      <c r="M20" s="305">
        <f t="shared" si="3"/>
        <v>0.1866698098743702</v>
      </c>
      <c r="N20" s="303">
        <f>SUM(N21:N33)</f>
        <v>23725.283000000003</v>
      </c>
      <c r="O20" s="302">
        <f>SUM(O21:O33)</f>
        <v>36434.38599999999</v>
      </c>
      <c r="P20" s="301">
        <f>SUM(P21:P33)</f>
        <v>43.945</v>
      </c>
      <c r="Q20" s="302">
        <f>SUM(Q21:Q33)</f>
        <v>2525.866</v>
      </c>
      <c r="R20" s="301">
        <f t="shared" si="4"/>
        <v>62729.479999999996</v>
      </c>
      <c r="S20" s="304">
        <f t="shared" si="5"/>
        <v>0.17223561543168894</v>
      </c>
      <c r="T20" s="303">
        <f>SUM(T21:T33)</f>
        <v>18551.368</v>
      </c>
      <c r="U20" s="302">
        <f>SUM(U21:U33)</f>
        <v>35378.05099999999</v>
      </c>
      <c r="V20" s="301">
        <f>SUM(V21:V33)</f>
        <v>687.223</v>
      </c>
      <c r="W20" s="302">
        <f>SUM(W21:W33)</f>
        <v>2088.247</v>
      </c>
      <c r="X20" s="301">
        <f t="shared" si="6"/>
        <v>56704.888999999996</v>
      </c>
      <c r="Y20" s="300">
        <f t="shared" si="7"/>
        <v>0.106244648499356</v>
      </c>
    </row>
    <row r="21" spans="1:25" ht="18.75" customHeight="1">
      <c r="A21" s="313" t="s">
        <v>271</v>
      </c>
      <c r="B21" s="310">
        <v>593.614</v>
      </c>
      <c r="C21" s="308">
        <v>1651.019</v>
      </c>
      <c r="D21" s="309">
        <v>0</v>
      </c>
      <c r="E21" s="308">
        <v>25.812</v>
      </c>
      <c r="F21" s="309">
        <f t="shared" si="0"/>
        <v>2270.4449999999997</v>
      </c>
      <c r="G21" s="311">
        <f t="shared" si="1"/>
        <v>0.051880718756733744</v>
      </c>
      <c r="H21" s="310">
        <v>570.1399999999999</v>
      </c>
      <c r="I21" s="308">
        <v>1555.723</v>
      </c>
      <c r="J21" s="309"/>
      <c r="K21" s="308"/>
      <c r="L21" s="309">
        <f t="shared" si="2"/>
        <v>2125.863</v>
      </c>
      <c r="M21" s="312">
        <f t="shared" si="3"/>
        <v>0.06801096778108451</v>
      </c>
      <c r="N21" s="310">
        <v>5262.076</v>
      </c>
      <c r="O21" s="308">
        <v>12567.310999999998</v>
      </c>
      <c r="P21" s="309">
        <v>0</v>
      </c>
      <c r="Q21" s="308">
        <v>100.01</v>
      </c>
      <c r="R21" s="309">
        <f t="shared" si="4"/>
        <v>17929.396999999997</v>
      </c>
      <c r="S21" s="311">
        <f t="shared" si="5"/>
        <v>0.049228540179419265</v>
      </c>
      <c r="T21" s="314">
        <v>3625.181</v>
      </c>
      <c r="U21" s="308">
        <v>11541.601000000004</v>
      </c>
      <c r="V21" s="309">
        <v>362.264</v>
      </c>
      <c r="W21" s="308">
        <v>555.4319999999999</v>
      </c>
      <c r="X21" s="309">
        <f t="shared" si="6"/>
        <v>16084.478000000005</v>
      </c>
      <c r="Y21" s="307">
        <f t="shared" si="7"/>
        <v>0.11470182619541602</v>
      </c>
    </row>
    <row r="22" spans="1:25" ht="18.75" customHeight="1">
      <c r="A22" s="313" t="s">
        <v>270</v>
      </c>
      <c r="B22" s="310">
        <v>521.0129999999999</v>
      </c>
      <c r="C22" s="308">
        <v>637.777</v>
      </c>
      <c r="D22" s="309">
        <v>29.817</v>
      </c>
      <c r="E22" s="308">
        <v>0</v>
      </c>
      <c r="F22" s="309">
        <f t="shared" si="0"/>
        <v>1188.607</v>
      </c>
      <c r="G22" s="311">
        <f t="shared" si="1"/>
        <v>0.027160219903712722</v>
      </c>
      <c r="H22" s="310">
        <v>607.8310000000001</v>
      </c>
      <c r="I22" s="308">
        <v>554.066</v>
      </c>
      <c r="J22" s="309">
        <v>0.068</v>
      </c>
      <c r="K22" s="308">
        <v>0.091</v>
      </c>
      <c r="L22" s="309">
        <f t="shared" si="2"/>
        <v>1162.056</v>
      </c>
      <c r="M22" s="312">
        <f t="shared" si="3"/>
        <v>0.022848296467639972</v>
      </c>
      <c r="N22" s="310">
        <v>3371.4649999999997</v>
      </c>
      <c r="O22" s="308">
        <v>4538.602999999998</v>
      </c>
      <c r="P22" s="309">
        <v>29.867</v>
      </c>
      <c r="Q22" s="308">
        <v>55.178999999999995</v>
      </c>
      <c r="R22" s="309">
        <f t="shared" si="4"/>
        <v>7995.113999999998</v>
      </c>
      <c r="S22" s="311">
        <f t="shared" si="5"/>
        <v>0.02195209302287397</v>
      </c>
      <c r="T22" s="314">
        <v>4158.199</v>
      </c>
      <c r="U22" s="308">
        <v>3899.9500000000007</v>
      </c>
      <c r="V22" s="309">
        <v>0.09</v>
      </c>
      <c r="W22" s="308">
        <v>13.600999999999999</v>
      </c>
      <c r="X22" s="309">
        <f t="shared" si="6"/>
        <v>8071.84</v>
      </c>
      <c r="Y22" s="307">
        <f t="shared" si="7"/>
        <v>-0.00950539158357977</v>
      </c>
    </row>
    <row r="23" spans="1:25" ht="18.75" customHeight="1">
      <c r="A23" s="313" t="s">
        <v>272</v>
      </c>
      <c r="B23" s="310">
        <v>523.219</v>
      </c>
      <c r="C23" s="308">
        <v>130.659</v>
      </c>
      <c r="D23" s="309">
        <v>0</v>
      </c>
      <c r="E23" s="308">
        <v>16.799</v>
      </c>
      <c r="F23" s="309">
        <f t="shared" si="0"/>
        <v>670.677</v>
      </c>
      <c r="G23" s="311">
        <f t="shared" si="1"/>
        <v>0.015325279763927302</v>
      </c>
      <c r="H23" s="310">
        <v>87.19800000000001</v>
      </c>
      <c r="I23" s="308">
        <v>19.252</v>
      </c>
      <c r="J23" s="309"/>
      <c r="K23" s="308"/>
      <c r="L23" s="309">
        <f t="shared" si="2"/>
        <v>106.45</v>
      </c>
      <c r="M23" s="312" t="s">
        <v>51</v>
      </c>
      <c r="N23" s="310">
        <v>3825.7920000000004</v>
      </c>
      <c r="O23" s="308">
        <v>626.119</v>
      </c>
      <c r="P23" s="309">
        <v>0</v>
      </c>
      <c r="Q23" s="308">
        <v>66.33</v>
      </c>
      <c r="R23" s="309">
        <f t="shared" si="4"/>
        <v>4518.241</v>
      </c>
      <c r="S23" s="311">
        <f t="shared" si="5"/>
        <v>0.012405682612125747</v>
      </c>
      <c r="T23" s="314">
        <v>2169.1220000000003</v>
      </c>
      <c r="U23" s="308">
        <v>619.3829999999999</v>
      </c>
      <c r="V23" s="309">
        <v>63.708999999999996</v>
      </c>
      <c r="W23" s="308">
        <v>68.169</v>
      </c>
      <c r="X23" s="309">
        <f t="shared" si="6"/>
        <v>2920.383</v>
      </c>
      <c r="Y23" s="307">
        <f t="shared" si="7"/>
        <v>0.5471398785707218</v>
      </c>
    </row>
    <row r="24" spans="1:25" ht="18.75" customHeight="1">
      <c r="A24" s="313" t="s">
        <v>275</v>
      </c>
      <c r="B24" s="310">
        <v>278.648</v>
      </c>
      <c r="C24" s="308">
        <v>355.773</v>
      </c>
      <c r="D24" s="309">
        <v>0</v>
      </c>
      <c r="E24" s="308">
        <v>29.18</v>
      </c>
      <c r="F24" s="309">
        <f>SUM(B24:E24)</f>
        <v>663.601</v>
      </c>
      <c r="G24" s="311">
        <f>F24/$F$9</f>
        <v>0.01516358988994989</v>
      </c>
      <c r="H24" s="310">
        <v>214.496</v>
      </c>
      <c r="I24" s="308">
        <v>316.605</v>
      </c>
      <c r="J24" s="309">
        <v>9.047</v>
      </c>
      <c r="K24" s="308">
        <v>100.199</v>
      </c>
      <c r="L24" s="309">
        <f>SUM(H24:K24)</f>
        <v>640.347</v>
      </c>
      <c r="M24" s="312">
        <f>IF(ISERROR(F24/L24-1),"         /0",(F24/L24-1))</f>
        <v>0.03631468563138429</v>
      </c>
      <c r="N24" s="310">
        <v>2835.057</v>
      </c>
      <c r="O24" s="308">
        <v>3228.782</v>
      </c>
      <c r="P24" s="309">
        <v>11.084</v>
      </c>
      <c r="Q24" s="308">
        <v>676.3790000000001</v>
      </c>
      <c r="R24" s="309">
        <f>SUM(N24:Q24)</f>
        <v>6751.302</v>
      </c>
      <c r="S24" s="311">
        <f>R24/$R$9</f>
        <v>0.018536972647233686</v>
      </c>
      <c r="T24" s="314">
        <v>1282.495</v>
      </c>
      <c r="U24" s="308">
        <v>2493.745999999999</v>
      </c>
      <c r="V24" s="309">
        <v>19.489</v>
      </c>
      <c r="W24" s="308">
        <v>305.587</v>
      </c>
      <c r="X24" s="309">
        <f>SUM(T24:W24)</f>
        <v>4101.316999999999</v>
      </c>
      <c r="Y24" s="307">
        <f>IF(ISERROR(R24/X24-1),"         /0",IF(R24/X24&gt;5,"  *  ",(R24/X24-1)))</f>
        <v>0.6461302552326487</v>
      </c>
    </row>
    <row r="25" spans="1:25" ht="18.75" customHeight="1">
      <c r="A25" s="313" t="s">
        <v>276</v>
      </c>
      <c r="B25" s="310">
        <v>274.46000000000004</v>
      </c>
      <c r="C25" s="308">
        <v>312.01599999999996</v>
      </c>
      <c r="D25" s="309">
        <v>0</v>
      </c>
      <c r="E25" s="308">
        <v>0</v>
      </c>
      <c r="F25" s="309">
        <f t="shared" si="0"/>
        <v>586.476</v>
      </c>
      <c r="G25" s="311">
        <f t="shared" si="1"/>
        <v>0.013401247955169223</v>
      </c>
      <c r="H25" s="310">
        <v>243.92800000000003</v>
      </c>
      <c r="I25" s="308">
        <v>337.22799999999995</v>
      </c>
      <c r="J25" s="309"/>
      <c r="K25" s="308"/>
      <c r="L25" s="309">
        <f t="shared" si="2"/>
        <v>581.156</v>
      </c>
      <c r="M25" s="312">
        <f t="shared" si="3"/>
        <v>0.009154168588124456</v>
      </c>
      <c r="N25" s="310">
        <v>1636.73</v>
      </c>
      <c r="O25" s="308">
        <v>2619.2770000000005</v>
      </c>
      <c r="P25" s="309"/>
      <c r="Q25" s="308"/>
      <c r="R25" s="309">
        <f t="shared" si="4"/>
        <v>4256.0070000000005</v>
      </c>
      <c r="S25" s="311">
        <f t="shared" si="5"/>
        <v>0.011685669719031249</v>
      </c>
      <c r="T25" s="314">
        <v>1984.633</v>
      </c>
      <c r="U25" s="308">
        <v>2706.3730000000005</v>
      </c>
      <c r="V25" s="309"/>
      <c r="W25" s="308"/>
      <c r="X25" s="309">
        <f t="shared" si="6"/>
        <v>4691.006</v>
      </c>
      <c r="Y25" s="307">
        <f t="shared" si="7"/>
        <v>-0.09273042925120956</v>
      </c>
    </row>
    <row r="26" spans="1:25" ht="18.75" customHeight="1">
      <c r="A26" s="313" t="s">
        <v>274</v>
      </c>
      <c r="B26" s="310">
        <v>293.347</v>
      </c>
      <c r="C26" s="308">
        <v>272.91799999999995</v>
      </c>
      <c r="D26" s="309">
        <v>0</v>
      </c>
      <c r="E26" s="308">
        <v>0</v>
      </c>
      <c r="F26" s="309">
        <f t="shared" si="0"/>
        <v>566.2649999999999</v>
      </c>
      <c r="G26" s="311">
        <f t="shared" si="1"/>
        <v>0.012939417253790263</v>
      </c>
      <c r="H26" s="310">
        <v>150.77899999999997</v>
      </c>
      <c r="I26" s="308">
        <v>270.89</v>
      </c>
      <c r="J26" s="309"/>
      <c r="K26" s="308"/>
      <c r="L26" s="309">
        <f t="shared" si="2"/>
        <v>421.669</v>
      </c>
      <c r="M26" s="312">
        <f t="shared" si="3"/>
        <v>0.3429135174746065</v>
      </c>
      <c r="N26" s="310">
        <v>1578.913</v>
      </c>
      <c r="O26" s="308">
        <v>2164.1709999999994</v>
      </c>
      <c r="P26" s="309"/>
      <c r="Q26" s="308">
        <v>25.033</v>
      </c>
      <c r="R26" s="309">
        <f t="shared" si="4"/>
        <v>3768.1169999999993</v>
      </c>
      <c r="S26" s="311">
        <f t="shared" si="5"/>
        <v>0.010346075728885516</v>
      </c>
      <c r="T26" s="314">
        <v>1313.631</v>
      </c>
      <c r="U26" s="308">
        <v>2379.7039999999993</v>
      </c>
      <c r="V26" s="309"/>
      <c r="W26" s="308">
        <v>280.19500000000005</v>
      </c>
      <c r="X26" s="309">
        <f t="shared" si="6"/>
        <v>3973.5299999999993</v>
      </c>
      <c r="Y26" s="307">
        <f t="shared" si="7"/>
        <v>-0.05169534393851316</v>
      </c>
    </row>
    <row r="27" spans="1:25" ht="18.75" customHeight="1">
      <c r="A27" s="313" t="s">
        <v>334</v>
      </c>
      <c r="B27" s="310">
        <v>0.023</v>
      </c>
      <c r="C27" s="308">
        <v>313.587</v>
      </c>
      <c r="D27" s="309">
        <v>0</v>
      </c>
      <c r="E27" s="308">
        <v>191.67200000000003</v>
      </c>
      <c r="F27" s="309">
        <f t="shared" si="0"/>
        <v>505.28200000000004</v>
      </c>
      <c r="G27" s="311">
        <f t="shared" si="1"/>
        <v>0.011545927487712737</v>
      </c>
      <c r="H27" s="310"/>
      <c r="I27" s="308">
        <v>588.457</v>
      </c>
      <c r="J27" s="309"/>
      <c r="K27" s="308">
        <v>61.415</v>
      </c>
      <c r="L27" s="309">
        <f t="shared" si="2"/>
        <v>649.872</v>
      </c>
      <c r="M27" s="312">
        <f t="shared" si="3"/>
        <v>-0.22248996725509007</v>
      </c>
      <c r="N27" s="310">
        <v>35.715</v>
      </c>
      <c r="O27" s="308">
        <v>4146.356</v>
      </c>
      <c r="P27" s="309"/>
      <c r="Q27" s="308">
        <v>931.2250000000001</v>
      </c>
      <c r="R27" s="309">
        <f t="shared" si="4"/>
        <v>5113.296</v>
      </c>
      <c r="S27" s="311">
        <f t="shared" si="5"/>
        <v>0.014039518316497976</v>
      </c>
      <c r="T27" s="314">
        <v>164.27100000000002</v>
      </c>
      <c r="U27" s="308">
        <v>4570.629</v>
      </c>
      <c r="V27" s="309"/>
      <c r="W27" s="308">
        <v>454.299</v>
      </c>
      <c r="X27" s="309">
        <f t="shared" si="6"/>
        <v>5189.199</v>
      </c>
      <c r="Y27" s="307">
        <f t="shared" si="7"/>
        <v>-0.014627112970614364</v>
      </c>
    </row>
    <row r="28" spans="1:25" ht="18.75" customHeight="1">
      <c r="A28" s="313" t="s">
        <v>278</v>
      </c>
      <c r="B28" s="310">
        <v>105.852</v>
      </c>
      <c r="C28" s="308">
        <v>320.901</v>
      </c>
      <c r="D28" s="309">
        <v>0</v>
      </c>
      <c r="E28" s="308">
        <v>0</v>
      </c>
      <c r="F28" s="309">
        <f>SUM(B28:E28)</f>
        <v>426.75300000000004</v>
      </c>
      <c r="G28" s="311">
        <f>F28/$F$9</f>
        <v>0.009751503503318689</v>
      </c>
      <c r="H28" s="310">
        <v>125.283</v>
      </c>
      <c r="I28" s="308">
        <v>484.69</v>
      </c>
      <c r="J28" s="309">
        <v>0</v>
      </c>
      <c r="K28" s="308"/>
      <c r="L28" s="309">
        <f>SUM(H28:K28)</f>
        <v>609.973</v>
      </c>
      <c r="M28" s="312">
        <f>IF(ISERROR(F28/L28-1),"         /0",(F28/L28-1))</f>
        <v>-0.3003739509781579</v>
      </c>
      <c r="N28" s="310">
        <v>457.8350000000001</v>
      </c>
      <c r="O28" s="308">
        <v>3731.474999999999</v>
      </c>
      <c r="P28" s="309">
        <v>0</v>
      </c>
      <c r="Q28" s="308"/>
      <c r="R28" s="309">
        <f>SUM(N28:Q28)</f>
        <v>4189.3099999999995</v>
      </c>
      <c r="S28" s="311">
        <f>R28/$R$9</f>
        <v>0.01150254052933531</v>
      </c>
      <c r="T28" s="314">
        <v>631.5469999999999</v>
      </c>
      <c r="U28" s="308">
        <v>4996.773</v>
      </c>
      <c r="V28" s="309">
        <v>0</v>
      </c>
      <c r="W28" s="308">
        <v>0</v>
      </c>
      <c r="X28" s="309">
        <f>SUM(T28:W28)</f>
        <v>5628.32</v>
      </c>
      <c r="Y28" s="307">
        <f>IF(ISERROR(R28/X28-1),"         /0",IF(R28/X28&gt;5,"  *  ",(R28/X28-1)))</f>
        <v>-0.25567309605708277</v>
      </c>
    </row>
    <row r="29" spans="1:25" ht="18.75" customHeight="1">
      <c r="A29" s="313" t="s">
        <v>277</v>
      </c>
      <c r="B29" s="310">
        <v>153.89499999999998</v>
      </c>
      <c r="C29" s="308">
        <v>91.76599999999999</v>
      </c>
      <c r="D29" s="309">
        <v>0.931</v>
      </c>
      <c r="E29" s="308">
        <v>12.626</v>
      </c>
      <c r="F29" s="309">
        <f>SUM(B29:E29)</f>
        <v>259.21799999999996</v>
      </c>
      <c r="G29" s="311">
        <f>F29/$F$9</f>
        <v>0.005923251236952671</v>
      </c>
      <c r="H29" s="310">
        <v>55.98</v>
      </c>
      <c r="I29" s="308">
        <v>10.636</v>
      </c>
      <c r="J29" s="309"/>
      <c r="K29" s="308"/>
      <c r="L29" s="309">
        <f>SUM(H29:K29)</f>
        <v>66.616</v>
      </c>
      <c r="M29" s="312">
        <f>IF(ISERROR(F29/L29-1),"         /0",(F29/L29-1))</f>
        <v>2.8912273327729068</v>
      </c>
      <c r="N29" s="310">
        <v>1362.364</v>
      </c>
      <c r="O29" s="308">
        <v>372.96799999999996</v>
      </c>
      <c r="P29" s="309">
        <v>0.931</v>
      </c>
      <c r="Q29" s="308">
        <v>12.655999999999999</v>
      </c>
      <c r="R29" s="309">
        <f>SUM(N29:Q29)</f>
        <v>1748.9189999999999</v>
      </c>
      <c r="S29" s="311">
        <f>R29/$R$9</f>
        <v>0.004801986885674391</v>
      </c>
      <c r="T29" s="314">
        <v>243.28500000000003</v>
      </c>
      <c r="U29" s="308">
        <v>171.14500000000004</v>
      </c>
      <c r="V29" s="309">
        <v>236.882</v>
      </c>
      <c r="W29" s="308">
        <v>0.1</v>
      </c>
      <c r="X29" s="309">
        <f>SUM(T29:W29)</f>
        <v>651.4120000000001</v>
      </c>
      <c r="Y29" s="307">
        <f>IF(ISERROR(R29/X29-1),"         /0",IF(R29/X29&gt;5,"  *  ",(R29/X29-1)))</f>
        <v>1.6848123768060757</v>
      </c>
    </row>
    <row r="30" spans="1:25" ht="18.75" customHeight="1">
      <c r="A30" s="313" t="s">
        <v>279</v>
      </c>
      <c r="B30" s="310">
        <v>144.40099999999998</v>
      </c>
      <c r="C30" s="308">
        <v>9.682</v>
      </c>
      <c r="D30" s="309">
        <v>0</v>
      </c>
      <c r="E30" s="308">
        <v>0</v>
      </c>
      <c r="F30" s="309">
        <f t="shared" si="0"/>
        <v>154.08299999999997</v>
      </c>
      <c r="G30" s="311">
        <f t="shared" si="1"/>
        <v>0.0035208678422925044</v>
      </c>
      <c r="H30" s="310">
        <v>174.64200000000002</v>
      </c>
      <c r="I30" s="308">
        <v>114.62299999999999</v>
      </c>
      <c r="J30" s="309">
        <v>0</v>
      </c>
      <c r="K30" s="308"/>
      <c r="L30" s="309">
        <f t="shared" si="2"/>
        <v>289.265</v>
      </c>
      <c r="M30" s="312">
        <f t="shared" si="3"/>
        <v>-0.4673292655523482</v>
      </c>
      <c r="N30" s="310">
        <v>758.8829999999999</v>
      </c>
      <c r="O30" s="308">
        <v>111.87600000000002</v>
      </c>
      <c r="P30" s="309">
        <v>0</v>
      </c>
      <c r="Q30" s="308">
        <v>24.436</v>
      </c>
      <c r="R30" s="309">
        <f t="shared" si="4"/>
        <v>895.1949999999999</v>
      </c>
      <c r="S30" s="311">
        <f t="shared" si="5"/>
        <v>0.0024579266679138866</v>
      </c>
      <c r="T30" s="314">
        <v>902.9540000000001</v>
      </c>
      <c r="U30" s="308">
        <v>533.6999999999999</v>
      </c>
      <c r="V30" s="309">
        <v>0</v>
      </c>
      <c r="W30" s="308"/>
      <c r="X30" s="309">
        <f t="shared" si="6"/>
        <v>1436.654</v>
      </c>
      <c r="Y30" s="307">
        <f t="shared" si="7"/>
        <v>-0.3768889377678968</v>
      </c>
    </row>
    <row r="31" spans="1:25" ht="18.75" customHeight="1">
      <c r="A31" s="313" t="s">
        <v>273</v>
      </c>
      <c r="B31" s="310">
        <v>79.515</v>
      </c>
      <c r="C31" s="308">
        <v>23.293</v>
      </c>
      <c r="D31" s="309">
        <v>0</v>
      </c>
      <c r="E31" s="308">
        <v>0</v>
      </c>
      <c r="F31" s="309">
        <f t="shared" si="0"/>
        <v>102.80799999999999</v>
      </c>
      <c r="G31" s="311">
        <f t="shared" si="1"/>
        <v>0.0023492103679861364</v>
      </c>
      <c r="H31" s="310">
        <v>0.117</v>
      </c>
      <c r="I31" s="308">
        <v>0.281</v>
      </c>
      <c r="J31" s="309"/>
      <c r="K31" s="308"/>
      <c r="L31" s="309">
        <f t="shared" si="2"/>
        <v>0.398</v>
      </c>
      <c r="M31" s="312" t="s">
        <v>51</v>
      </c>
      <c r="N31" s="310">
        <v>449.74399999999997</v>
      </c>
      <c r="O31" s="308">
        <v>155.86199999999997</v>
      </c>
      <c r="P31" s="309"/>
      <c r="Q31" s="308">
        <v>10.11</v>
      </c>
      <c r="R31" s="309">
        <f t="shared" si="4"/>
        <v>615.716</v>
      </c>
      <c r="S31" s="311">
        <f t="shared" si="5"/>
        <v>0.001690564375651413</v>
      </c>
      <c r="T31" s="314">
        <v>34.949999999999996</v>
      </c>
      <c r="U31" s="308">
        <v>2.7</v>
      </c>
      <c r="V31" s="309"/>
      <c r="W31" s="308"/>
      <c r="X31" s="309">
        <f t="shared" si="6"/>
        <v>37.65</v>
      </c>
      <c r="Y31" s="307" t="str">
        <f t="shared" si="7"/>
        <v>  *  </v>
      </c>
    </row>
    <row r="32" spans="1:25" ht="18.75" customHeight="1">
      <c r="A32" s="313" t="s">
        <v>280</v>
      </c>
      <c r="B32" s="310">
        <v>13.591</v>
      </c>
      <c r="C32" s="308">
        <v>10.589</v>
      </c>
      <c r="D32" s="309">
        <v>0</v>
      </c>
      <c r="E32" s="308">
        <v>28.535000000000004</v>
      </c>
      <c r="F32" s="309">
        <f t="shared" si="0"/>
        <v>52.715</v>
      </c>
      <c r="G32" s="311">
        <f t="shared" si="1"/>
        <v>0.0012045621405765037</v>
      </c>
      <c r="H32" s="310">
        <v>2.312</v>
      </c>
      <c r="I32" s="308">
        <v>0.119</v>
      </c>
      <c r="J32" s="309"/>
      <c r="K32" s="308"/>
      <c r="L32" s="309">
        <f t="shared" si="2"/>
        <v>2.431</v>
      </c>
      <c r="M32" s="312" t="s">
        <v>51</v>
      </c>
      <c r="N32" s="310">
        <v>61.809000000000005</v>
      </c>
      <c r="O32" s="308">
        <v>16.992</v>
      </c>
      <c r="P32" s="309"/>
      <c r="Q32" s="308">
        <v>185.36199999999997</v>
      </c>
      <c r="R32" s="309">
        <f t="shared" si="4"/>
        <v>264.16299999999995</v>
      </c>
      <c r="S32" s="311">
        <f t="shared" si="5"/>
        <v>0.0007253093263212328</v>
      </c>
      <c r="T32" s="314">
        <v>20.474999999999998</v>
      </c>
      <c r="U32" s="308">
        <v>60.616</v>
      </c>
      <c r="V32" s="309"/>
      <c r="W32" s="308"/>
      <c r="X32" s="309">
        <f t="shared" si="6"/>
        <v>81.091</v>
      </c>
      <c r="Y32" s="307">
        <f t="shared" si="7"/>
        <v>2.2576118188208305</v>
      </c>
    </row>
    <row r="33" spans="1:25" ht="18.75" customHeight="1" thickBot="1">
      <c r="A33" s="313" t="s">
        <v>253</v>
      </c>
      <c r="B33" s="310">
        <v>382.00100000000003</v>
      </c>
      <c r="C33" s="308">
        <v>366.786</v>
      </c>
      <c r="D33" s="309">
        <v>0.527</v>
      </c>
      <c r="E33" s="308">
        <v>139.721</v>
      </c>
      <c r="F33" s="309">
        <f t="shared" si="0"/>
        <v>889.0350000000001</v>
      </c>
      <c r="G33" s="311">
        <f t="shared" si="1"/>
        <v>0.020314861095464896</v>
      </c>
      <c r="H33" s="310">
        <v>146.51800000000003</v>
      </c>
      <c r="I33" s="308">
        <v>152.78600000000006</v>
      </c>
      <c r="J33" s="309">
        <v>0</v>
      </c>
      <c r="K33" s="308">
        <v>69.271</v>
      </c>
      <c r="L33" s="309">
        <f t="shared" si="2"/>
        <v>368.5750000000001</v>
      </c>
      <c r="M33" s="312" t="s">
        <v>51</v>
      </c>
      <c r="N33" s="310">
        <v>2088.9</v>
      </c>
      <c r="O33" s="308">
        <v>2154.5939999999996</v>
      </c>
      <c r="P33" s="309">
        <v>2.063</v>
      </c>
      <c r="Q33" s="308">
        <v>439.14599999999996</v>
      </c>
      <c r="R33" s="309">
        <f t="shared" si="4"/>
        <v>4684.7029999999995</v>
      </c>
      <c r="S33" s="311">
        <f t="shared" si="5"/>
        <v>0.012862735420725304</v>
      </c>
      <c r="T33" s="314">
        <v>2020.6249999999998</v>
      </c>
      <c r="U33" s="308">
        <v>1401.7309999999998</v>
      </c>
      <c r="V33" s="309">
        <v>4.789</v>
      </c>
      <c r="W33" s="308">
        <v>410.86400000000003</v>
      </c>
      <c r="X33" s="309">
        <f t="shared" si="6"/>
        <v>3838.009</v>
      </c>
      <c r="Y33" s="307">
        <f t="shared" si="7"/>
        <v>0.22060761191544875</v>
      </c>
    </row>
    <row r="34" spans="1:25" s="299" customFormat="1" ht="18.75" customHeight="1">
      <c r="A34" s="306" t="s">
        <v>62</v>
      </c>
      <c r="B34" s="303">
        <f>SUM(B35:B43)</f>
        <v>2732.4339999999993</v>
      </c>
      <c r="C34" s="302">
        <f>SUM(C35:C43)</f>
        <v>1219.5969999999998</v>
      </c>
      <c r="D34" s="301">
        <f>SUM(D35:D43)</f>
        <v>311.125</v>
      </c>
      <c r="E34" s="302">
        <f>SUM(E35:E43)</f>
        <v>19.56</v>
      </c>
      <c r="F34" s="301">
        <f t="shared" si="0"/>
        <v>4282.715999999999</v>
      </c>
      <c r="G34" s="304">
        <f t="shared" si="1"/>
        <v>0.09786204215956067</v>
      </c>
      <c r="H34" s="303">
        <f>SUM(H35:H43)</f>
        <v>3231.1679999999997</v>
      </c>
      <c r="I34" s="382">
        <f>SUM(I35:I43)</f>
        <v>1542.013</v>
      </c>
      <c r="J34" s="301">
        <f>SUM(J35:J43)</f>
        <v>114.445</v>
      </c>
      <c r="K34" s="302">
        <f>SUM(K35:K43)</f>
        <v>81.403</v>
      </c>
      <c r="L34" s="301">
        <f t="shared" si="2"/>
        <v>4969.0289999999995</v>
      </c>
      <c r="M34" s="305">
        <f t="shared" si="3"/>
        <v>-0.13811813132907858</v>
      </c>
      <c r="N34" s="303">
        <f>SUM(N35:N43)</f>
        <v>20176.048000000003</v>
      </c>
      <c r="O34" s="302">
        <f>SUM(O35:O43)</f>
        <v>9773.832</v>
      </c>
      <c r="P34" s="301">
        <f>SUM(P35:P43)</f>
        <v>2163.4710000000005</v>
      </c>
      <c r="Q34" s="302">
        <f>SUM(Q35:Q43)</f>
        <v>171.25400000000002</v>
      </c>
      <c r="R34" s="301">
        <f t="shared" si="4"/>
        <v>32284.605000000007</v>
      </c>
      <c r="S34" s="304">
        <f t="shared" si="5"/>
        <v>0.08864347052046316</v>
      </c>
      <c r="T34" s="303">
        <f>SUM(T35:T43)</f>
        <v>23267.022000000004</v>
      </c>
      <c r="U34" s="302">
        <f>SUM(U35:U43)</f>
        <v>8229.439999999999</v>
      </c>
      <c r="V34" s="301">
        <f>SUM(V35:V43)</f>
        <v>546.1839999999999</v>
      </c>
      <c r="W34" s="302">
        <f>SUM(W35:W43)</f>
        <v>306.25500000000005</v>
      </c>
      <c r="X34" s="301">
        <f t="shared" si="6"/>
        <v>32348.901000000005</v>
      </c>
      <c r="Y34" s="300">
        <f t="shared" si="7"/>
        <v>-0.0019875791143568744</v>
      </c>
    </row>
    <row r="35" spans="1:25" ht="18.75" customHeight="1">
      <c r="A35" s="313" t="s">
        <v>335</v>
      </c>
      <c r="B35" s="310">
        <v>1845.654</v>
      </c>
      <c r="C35" s="308">
        <v>33.885</v>
      </c>
      <c r="D35" s="309">
        <v>0</v>
      </c>
      <c r="E35" s="308">
        <v>0</v>
      </c>
      <c r="F35" s="309">
        <f t="shared" si="0"/>
        <v>1879.539</v>
      </c>
      <c r="G35" s="311">
        <f t="shared" si="1"/>
        <v>0.042948335789377234</v>
      </c>
      <c r="H35" s="310">
        <v>2266.9889999999996</v>
      </c>
      <c r="I35" s="357"/>
      <c r="J35" s="309"/>
      <c r="K35" s="308"/>
      <c r="L35" s="309">
        <f t="shared" si="2"/>
        <v>2266.9889999999996</v>
      </c>
      <c r="M35" s="312">
        <f t="shared" si="3"/>
        <v>-0.17090951919043262</v>
      </c>
      <c r="N35" s="310">
        <v>11311.584</v>
      </c>
      <c r="O35" s="308">
        <v>404.798</v>
      </c>
      <c r="P35" s="309"/>
      <c r="Q35" s="308"/>
      <c r="R35" s="309">
        <f t="shared" si="4"/>
        <v>11716.382000000001</v>
      </c>
      <c r="S35" s="311">
        <f t="shared" si="5"/>
        <v>0.032169535988545786</v>
      </c>
      <c r="T35" s="310">
        <v>14546.011000000002</v>
      </c>
      <c r="U35" s="308">
        <v>18.61</v>
      </c>
      <c r="V35" s="309"/>
      <c r="W35" s="308"/>
      <c r="X35" s="292">
        <f t="shared" si="6"/>
        <v>14564.621000000003</v>
      </c>
      <c r="Y35" s="307">
        <f t="shared" si="7"/>
        <v>-0.1955587447143321</v>
      </c>
    </row>
    <row r="36" spans="1:25" ht="18.75" customHeight="1">
      <c r="A36" s="313" t="s">
        <v>285</v>
      </c>
      <c r="B36" s="310">
        <v>201.917</v>
      </c>
      <c r="C36" s="308">
        <v>532.1089999999999</v>
      </c>
      <c r="D36" s="309">
        <v>0</v>
      </c>
      <c r="E36" s="308">
        <v>0</v>
      </c>
      <c r="F36" s="309">
        <f>SUM(B36:E36)</f>
        <v>734.026</v>
      </c>
      <c r="G36" s="311">
        <f>F36/$F$9</f>
        <v>0.016772833724723678</v>
      </c>
      <c r="H36" s="310">
        <v>220.699</v>
      </c>
      <c r="I36" s="357">
        <v>885.4110000000001</v>
      </c>
      <c r="J36" s="309"/>
      <c r="K36" s="308"/>
      <c r="L36" s="309">
        <f>SUM(H36:K36)</f>
        <v>1106.1100000000001</v>
      </c>
      <c r="M36" s="312">
        <f>IF(ISERROR(F36/L36-1),"         /0",(F36/L36-1))</f>
        <v>-0.3363896899946661</v>
      </c>
      <c r="N36" s="310">
        <v>2788.1890000000003</v>
      </c>
      <c r="O36" s="308">
        <v>4764.469</v>
      </c>
      <c r="P36" s="309"/>
      <c r="Q36" s="308"/>
      <c r="R36" s="309">
        <f>SUM(N36:Q36)</f>
        <v>7552.658</v>
      </c>
      <c r="S36" s="311">
        <f>R36/$R$9</f>
        <v>0.020737246646633595</v>
      </c>
      <c r="T36" s="310">
        <v>1807.2000000000003</v>
      </c>
      <c r="U36" s="308">
        <v>4334.689</v>
      </c>
      <c r="V36" s="309"/>
      <c r="W36" s="308"/>
      <c r="X36" s="292">
        <f>SUM(T36:W36)</f>
        <v>6141.889000000001</v>
      </c>
      <c r="Y36" s="307">
        <f>IF(ISERROR(R36/X36-1),"         /0",IF(R36/X36&gt;5,"  *  ",(R36/X36-1)))</f>
        <v>0.22969627096810097</v>
      </c>
    </row>
    <row r="37" spans="1:25" ht="18.75" customHeight="1">
      <c r="A37" s="313" t="s">
        <v>287</v>
      </c>
      <c r="B37" s="310">
        <v>16.435000000000002</v>
      </c>
      <c r="C37" s="308">
        <v>177.318</v>
      </c>
      <c r="D37" s="309">
        <v>311.125</v>
      </c>
      <c r="E37" s="308">
        <v>19.56</v>
      </c>
      <c r="F37" s="309">
        <f t="shared" si="0"/>
        <v>524.438</v>
      </c>
      <c r="G37" s="311">
        <f t="shared" si="1"/>
        <v>0.011983650950956283</v>
      </c>
      <c r="H37" s="310">
        <v>0.003</v>
      </c>
      <c r="I37" s="357"/>
      <c r="J37" s="309">
        <v>114.445</v>
      </c>
      <c r="K37" s="308">
        <v>81.403</v>
      </c>
      <c r="L37" s="309">
        <f t="shared" si="2"/>
        <v>195.851</v>
      </c>
      <c r="M37" s="312">
        <f t="shared" si="3"/>
        <v>1.6777397102899654</v>
      </c>
      <c r="N37" s="310">
        <v>431.551</v>
      </c>
      <c r="O37" s="308">
        <v>1440.182</v>
      </c>
      <c r="P37" s="309">
        <v>2163.3810000000003</v>
      </c>
      <c r="Q37" s="308">
        <v>171.174</v>
      </c>
      <c r="R37" s="309">
        <f t="shared" si="4"/>
        <v>4206.2880000000005</v>
      </c>
      <c r="S37" s="311">
        <f t="shared" si="5"/>
        <v>0.01154915682965853</v>
      </c>
      <c r="T37" s="310">
        <v>2.8290000000000006</v>
      </c>
      <c r="U37" s="308"/>
      <c r="V37" s="309">
        <v>545.9089999999999</v>
      </c>
      <c r="W37" s="308">
        <v>306.15500000000003</v>
      </c>
      <c r="X37" s="292">
        <f t="shared" si="6"/>
        <v>854.8929999999998</v>
      </c>
      <c r="Y37" s="307">
        <f t="shared" si="7"/>
        <v>3.920250838409019</v>
      </c>
    </row>
    <row r="38" spans="1:25" ht="18.75" customHeight="1">
      <c r="A38" s="313" t="s">
        <v>336</v>
      </c>
      <c r="B38" s="310">
        <v>262.626</v>
      </c>
      <c r="C38" s="308">
        <v>104.794</v>
      </c>
      <c r="D38" s="309">
        <v>0</v>
      </c>
      <c r="E38" s="308">
        <v>0</v>
      </c>
      <c r="F38" s="309">
        <f t="shared" si="0"/>
        <v>367.41999999999996</v>
      </c>
      <c r="G38" s="311">
        <f t="shared" si="1"/>
        <v>0.008395717000675689</v>
      </c>
      <c r="H38" s="310">
        <v>350.999</v>
      </c>
      <c r="I38" s="357">
        <v>103.465</v>
      </c>
      <c r="J38" s="309"/>
      <c r="K38" s="308"/>
      <c r="L38" s="309">
        <f t="shared" si="2"/>
        <v>454.46400000000006</v>
      </c>
      <c r="M38" s="312" t="s">
        <v>51</v>
      </c>
      <c r="N38" s="310">
        <v>2034.883</v>
      </c>
      <c r="O38" s="308">
        <v>675.9730000000001</v>
      </c>
      <c r="P38" s="309"/>
      <c r="Q38" s="308"/>
      <c r="R38" s="309">
        <f t="shared" si="4"/>
        <v>2710.856</v>
      </c>
      <c r="S38" s="311">
        <f t="shared" si="5"/>
        <v>0.007443166299269286</v>
      </c>
      <c r="T38" s="310">
        <v>2763.2209999999995</v>
      </c>
      <c r="U38" s="308">
        <v>713.3870000000001</v>
      </c>
      <c r="V38" s="309"/>
      <c r="W38" s="308"/>
      <c r="X38" s="292">
        <f t="shared" si="6"/>
        <v>3476.6079999999997</v>
      </c>
      <c r="Y38" s="307">
        <f t="shared" si="7"/>
        <v>-0.22025836677589172</v>
      </c>
    </row>
    <row r="39" spans="1:25" ht="18.75" customHeight="1">
      <c r="A39" s="313" t="s">
        <v>286</v>
      </c>
      <c r="B39" s="310">
        <v>19.649</v>
      </c>
      <c r="C39" s="308">
        <v>208.76899999999998</v>
      </c>
      <c r="D39" s="309">
        <v>0</v>
      </c>
      <c r="E39" s="308">
        <v>0</v>
      </c>
      <c r="F39" s="309">
        <f>SUM(B39:E39)</f>
        <v>228.41799999999998</v>
      </c>
      <c r="G39" s="311">
        <f>F39/$F$9</f>
        <v>0.005219456986174785</v>
      </c>
      <c r="H39" s="310">
        <v>23.918</v>
      </c>
      <c r="I39" s="357">
        <v>373.504</v>
      </c>
      <c r="J39" s="309"/>
      <c r="K39" s="308"/>
      <c r="L39" s="309">
        <f>SUM(H39:K39)</f>
        <v>397.422</v>
      </c>
      <c r="M39" s="312" t="s">
        <v>51</v>
      </c>
      <c r="N39" s="310">
        <v>220.81299999999996</v>
      </c>
      <c r="O39" s="308">
        <v>1970.3059999999998</v>
      </c>
      <c r="P39" s="309"/>
      <c r="Q39" s="308"/>
      <c r="R39" s="309">
        <f>SUM(N39:Q39)</f>
        <v>2191.1189999999997</v>
      </c>
      <c r="S39" s="311">
        <f>R39/$R$9</f>
        <v>0.0060161303656441414</v>
      </c>
      <c r="T39" s="310">
        <v>289.6479999999999</v>
      </c>
      <c r="U39" s="308">
        <v>2235.654</v>
      </c>
      <c r="V39" s="309"/>
      <c r="W39" s="308"/>
      <c r="X39" s="292">
        <f>SUM(T39:W39)</f>
        <v>2525.3019999999997</v>
      </c>
      <c r="Y39" s="307">
        <f>IF(ISERROR(R39/X39-1),"         /0",IF(R39/X39&gt;5,"  *  ",(R39/X39-1)))</f>
        <v>-0.13233387531471485</v>
      </c>
    </row>
    <row r="40" spans="1:25" ht="18.75" customHeight="1">
      <c r="A40" s="313" t="s">
        <v>288</v>
      </c>
      <c r="B40" s="310">
        <v>70.17699999999999</v>
      </c>
      <c r="C40" s="308">
        <v>49.193999999999996</v>
      </c>
      <c r="D40" s="309">
        <v>0</v>
      </c>
      <c r="E40" s="308">
        <v>0</v>
      </c>
      <c r="F40" s="309">
        <f t="shared" si="0"/>
        <v>119.37099999999998</v>
      </c>
      <c r="G40" s="311">
        <f t="shared" si="1"/>
        <v>0.002727682581480751</v>
      </c>
      <c r="H40" s="310">
        <v>83.227</v>
      </c>
      <c r="I40" s="357">
        <v>95.271</v>
      </c>
      <c r="J40" s="309"/>
      <c r="K40" s="308"/>
      <c r="L40" s="309">
        <f t="shared" si="2"/>
        <v>178.498</v>
      </c>
      <c r="M40" s="312">
        <f>IF(ISERROR(F40/L40-1),"         /0",(F40/L40-1))</f>
        <v>-0.33124740893455396</v>
      </c>
      <c r="N40" s="310">
        <v>730.7230000000001</v>
      </c>
      <c r="O40" s="308">
        <v>295.262</v>
      </c>
      <c r="P40" s="309"/>
      <c r="Q40" s="308"/>
      <c r="R40" s="309">
        <f t="shared" si="4"/>
        <v>1025.9850000000001</v>
      </c>
      <c r="S40" s="311">
        <f t="shared" si="5"/>
        <v>0.00281703527430295</v>
      </c>
      <c r="T40" s="310">
        <v>844.3679999999999</v>
      </c>
      <c r="U40" s="308">
        <v>519.4359999999999</v>
      </c>
      <c r="V40" s="309"/>
      <c r="W40" s="308"/>
      <c r="X40" s="292">
        <f t="shared" si="6"/>
        <v>1363.8039999999999</v>
      </c>
      <c r="Y40" s="307">
        <f t="shared" si="7"/>
        <v>-0.24770348231857342</v>
      </c>
    </row>
    <row r="41" spans="1:25" ht="18.75" customHeight="1">
      <c r="A41" s="313" t="s">
        <v>290</v>
      </c>
      <c r="B41" s="310">
        <v>9.844999999999999</v>
      </c>
      <c r="C41" s="308">
        <v>71.76</v>
      </c>
      <c r="D41" s="309">
        <v>0</v>
      </c>
      <c r="E41" s="308">
        <v>0</v>
      </c>
      <c r="F41" s="309">
        <f t="shared" si="0"/>
        <v>81.605</v>
      </c>
      <c r="G41" s="311">
        <f t="shared" si="1"/>
        <v>0.0018647120076210866</v>
      </c>
      <c r="H41" s="310">
        <v>3.018</v>
      </c>
      <c r="I41" s="357">
        <v>63.187</v>
      </c>
      <c r="J41" s="309"/>
      <c r="K41" s="308"/>
      <c r="L41" s="309">
        <f t="shared" si="2"/>
        <v>66.205</v>
      </c>
      <c r="M41" s="312">
        <f>IF(ISERROR(F41/L41-1),"         /0",(F41/L41-1))</f>
        <v>0.2326108299977343</v>
      </c>
      <c r="N41" s="310">
        <v>72.59100000000001</v>
      </c>
      <c r="O41" s="308">
        <v>71.76</v>
      </c>
      <c r="P41" s="309"/>
      <c r="Q41" s="308"/>
      <c r="R41" s="309">
        <f t="shared" si="4"/>
        <v>144.351</v>
      </c>
      <c r="S41" s="311">
        <f t="shared" si="5"/>
        <v>0.0003963428889125134</v>
      </c>
      <c r="T41" s="310">
        <v>86.5</v>
      </c>
      <c r="U41" s="308">
        <v>353.05</v>
      </c>
      <c r="V41" s="309"/>
      <c r="W41" s="308"/>
      <c r="X41" s="292">
        <f t="shared" si="6"/>
        <v>439.55</v>
      </c>
      <c r="Y41" s="307">
        <f t="shared" si="7"/>
        <v>-0.6715936753497895</v>
      </c>
    </row>
    <row r="42" spans="1:25" ht="18.75" customHeight="1">
      <c r="A42" s="313" t="s">
        <v>289</v>
      </c>
      <c r="B42" s="310">
        <v>10.667</v>
      </c>
      <c r="C42" s="308">
        <v>41.768</v>
      </c>
      <c r="D42" s="309">
        <v>0</v>
      </c>
      <c r="E42" s="308">
        <v>0</v>
      </c>
      <c r="F42" s="309">
        <f t="shared" si="0"/>
        <v>52.435</v>
      </c>
      <c r="G42" s="311">
        <f t="shared" si="1"/>
        <v>0.0011981640110239773</v>
      </c>
      <c r="H42" s="310">
        <v>13.189</v>
      </c>
      <c r="I42" s="357">
        <v>21.175</v>
      </c>
      <c r="J42" s="309">
        <v>0</v>
      </c>
      <c r="K42" s="308"/>
      <c r="L42" s="309">
        <f t="shared" si="2"/>
        <v>34.364000000000004</v>
      </c>
      <c r="M42" s="312" t="s">
        <v>51</v>
      </c>
      <c r="N42" s="310">
        <v>167.02199999999996</v>
      </c>
      <c r="O42" s="308">
        <v>151.082</v>
      </c>
      <c r="P42" s="309"/>
      <c r="Q42" s="308"/>
      <c r="R42" s="309">
        <f t="shared" si="4"/>
        <v>318.1039999999999</v>
      </c>
      <c r="S42" s="311">
        <f t="shared" si="5"/>
        <v>0.0008734145127822193</v>
      </c>
      <c r="T42" s="310">
        <v>36.702999999999996</v>
      </c>
      <c r="U42" s="308">
        <v>26.814</v>
      </c>
      <c r="V42" s="309">
        <v>0</v>
      </c>
      <c r="W42" s="308"/>
      <c r="X42" s="292">
        <f t="shared" si="6"/>
        <v>63.516999999999996</v>
      </c>
      <c r="Y42" s="307" t="str">
        <f t="shared" si="7"/>
        <v>  *  </v>
      </c>
    </row>
    <row r="43" spans="1:25" ht="18.75" customHeight="1" thickBot="1">
      <c r="A43" s="313" t="s">
        <v>253</v>
      </c>
      <c r="B43" s="310">
        <v>295.464</v>
      </c>
      <c r="C43" s="308">
        <v>0</v>
      </c>
      <c r="D43" s="309">
        <v>0</v>
      </c>
      <c r="E43" s="308">
        <v>0</v>
      </c>
      <c r="F43" s="309">
        <f t="shared" si="0"/>
        <v>295.464</v>
      </c>
      <c r="G43" s="311">
        <f t="shared" si="1"/>
        <v>0.006751489107527195</v>
      </c>
      <c r="H43" s="310">
        <v>269.126</v>
      </c>
      <c r="I43" s="357">
        <v>0</v>
      </c>
      <c r="J43" s="309">
        <v>0</v>
      </c>
      <c r="K43" s="308"/>
      <c r="L43" s="309">
        <f t="shared" si="2"/>
        <v>269.126</v>
      </c>
      <c r="M43" s="312" t="s">
        <v>51</v>
      </c>
      <c r="N43" s="310">
        <v>2418.692</v>
      </c>
      <c r="O43" s="308">
        <v>0</v>
      </c>
      <c r="P43" s="309">
        <v>0.09</v>
      </c>
      <c r="Q43" s="308">
        <v>0.08</v>
      </c>
      <c r="R43" s="309">
        <f t="shared" si="4"/>
        <v>2418.862</v>
      </c>
      <c r="S43" s="311">
        <f t="shared" si="5"/>
        <v>0.006641441714714135</v>
      </c>
      <c r="T43" s="310">
        <v>2890.542</v>
      </c>
      <c r="U43" s="308">
        <v>27.8</v>
      </c>
      <c r="V43" s="309">
        <v>0.275</v>
      </c>
      <c r="W43" s="308">
        <v>0.1</v>
      </c>
      <c r="X43" s="292">
        <f t="shared" si="6"/>
        <v>2918.717</v>
      </c>
      <c r="Y43" s="307">
        <f t="shared" si="7"/>
        <v>-0.17125846733342076</v>
      </c>
    </row>
    <row r="44" spans="1:25" s="299" customFormat="1" ht="18.75" customHeight="1">
      <c r="A44" s="306" t="s">
        <v>61</v>
      </c>
      <c r="B44" s="303">
        <f>SUM(B45:B51)</f>
        <v>2829.9120000000007</v>
      </c>
      <c r="C44" s="302">
        <f>SUM(C45:C51)</f>
        <v>2294.0350000000003</v>
      </c>
      <c r="D44" s="301">
        <f>SUM(D45:D51)</f>
        <v>1.5150000000000001</v>
      </c>
      <c r="E44" s="302">
        <f>SUM(E45:E51)</f>
        <v>112.32400000000001</v>
      </c>
      <c r="F44" s="301">
        <f t="shared" si="0"/>
        <v>5237.786000000001</v>
      </c>
      <c r="G44" s="304">
        <f t="shared" si="1"/>
        <v>0.11968583355860085</v>
      </c>
      <c r="H44" s="303">
        <f>SUM(H45:H51)</f>
        <v>2444.7829999999994</v>
      </c>
      <c r="I44" s="302">
        <f>SUM(I45:I51)</f>
        <v>2403.933</v>
      </c>
      <c r="J44" s="301">
        <f>SUM(J45:J51)</f>
        <v>0.45</v>
      </c>
      <c r="K44" s="302">
        <f>SUM(K45:K51)</f>
        <v>0.52</v>
      </c>
      <c r="L44" s="301">
        <f t="shared" si="2"/>
        <v>4849.686</v>
      </c>
      <c r="M44" s="305">
        <f aca="true" t="shared" si="8" ref="M44:M57">IF(ISERROR(F44/L44-1),"         /0",(F44/L44-1))</f>
        <v>0.08002579960846967</v>
      </c>
      <c r="N44" s="303">
        <f>SUM(N45:N51)</f>
        <v>21155.434999999998</v>
      </c>
      <c r="O44" s="302">
        <f>SUM(O45:O51)</f>
        <v>17154.13</v>
      </c>
      <c r="P44" s="301">
        <f>SUM(P45:P51)</f>
        <v>616.743</v>
      </c>
      <c r="Q44" s="302">
        <f>SUM(Q45:Q51)</f>
        <v>470.285</v>
      </c>
      <c r="R44" s="301">
        <f t="shared" si="4"/>
        <v>39396.59300000001</v>
      </c>
      <c r="S44" s="304">
        <f t="shared" si="5"/>
        <v>0.10817077459061944</v>
      </c>
      <c r="T44" s="303">
        <f>SUM(T45:T51)</f>
        <v>19553.147</v>
      </c>
      <c r="U44" s="302">
        <f>SUM(U45:U51)</f>
        <v>15340.713</v>
      </c>
      <c r="V44" s="301">
        <f>SUM(V45:V51)</f>
        <v>4.066000000000001</v>
      </c>
      <c r="W44" s="302">
        <f>SUM(W45:W51)</f>
        <v>87.79</v>
      </c>
      <c r="X44" s="301">
        <f t="shared" si="6"/>
        <v>34985.716</v>
      </c>
      <c r="Y44" s="300">
        <f t="shared" si="7"/>
        <v>0.12607651076799486</v>
      </c>
    </row>
    <row r="45" spans="1:25" s="283" customFormat="1" ht="18.75" customHeight="1">
      <c r="A45" s="298" t="s">
        <v>295</v>
      </c>
      <c r="B45" s="296">
        <v>1305.667</v>
      </c>
      <c r="C45" s="293">
        <v>1149.1910000000003</v>
      </c>
      <c r="D45" s="292">
        <v>0.877</v>
      </c>
      <c r="E45" s="293">
        <v>102.70400000000001</v>
      </c>
      <c r="F45" s="292">
        <f t="shared" si="0"/>
        <v>2558.4390000000003</v>
      </c>
      <c r="G45" s="295">
        <f t="shared" si="1"/>
        <v>0.05846151490798463</v>
      </c>
      <c r="H45" s="296">
        <v>1097.477</v>
      </c>
      <c r="I45" s="293">
        <v>1199.333</v>
      </c>
      <c r="J45" s="292"/>
      <c r="K45" s="293">
        <v>0.32</v>
      </c>
      <c r="L45" s="292">
        <f t="shared" si="2"/>
        <v>2297.1300000000006</v>
      </c>
      <c r="M45" s="297">
        <f t="shared" si="8"/>
        <v>0.11375455459638761</v>
      </c>
      <c r="N45" s="296">
        <v>9999.431</v>
      </c>
      <c r="O45" s="293">
        <v>8641.131</v>
      </c>
      <c r="P45" s="292">
        <v>612.2660000000001</v>
      </c>
      <c r="Q45" s="293">
        <v>279.437</v>
      </c>
      <c r="R45" s="292">
        <f t="shared" si="4"/>
        <v>19532.265</v>
      </c>
      <c r="S45" s="295">
        <f t="shared" si="5"/>
        <v>0.053629516505634</v>
      </c>
      <c r="T45" s="294">
        <v>10441.302000000001</v>
      </c>
      <c r="U45" s="293">
        <v>8358.903000000002</v>
      </c>
      <c r="V45" s="292">
        <v>0.33</v>
      </c>
      <c r="W45" s="293">
        <v>1.1460000000000001</v>
      </c>
      <c r="X45" s="292">
        <f t="shared" si="6"/>
        <v>18801.681000000004</v>
      </c>
      <c r="Y45" s="291">
        <f t="shared" si="7"/>
        <v>0.03885737663563149</v>
      </c>
    </row>
    <row r="46" spans="1:25" s="283" customFormat="1" ht="18.75" customHeight="1">
      <c r="A46" s="298" t="s">
        <v>296</v>
      </c>
      <c r="B46" s="296">
        <v>1021.529</v>
      </c>
      <c r="C46" s="293">
        <v>616.1510000000001</v>
      </c>
      <c r="D46" s="292">
        <v>0</v>
      </c>
      <c r="E46" s="293">
        <v>0</v>
      </c>
      <c r="F46" s="292">
        <f t="shared" si="0"/>
        <v>1637.68</v>
      </c>
      <c r="G46" s="295">
        <f t="shared" si="1"/>
        <v>0.037421745734218505</v>
      </c>
      <c r="H46" s="296">
        <v>936.525</v>
      </c>
      <c r="I46" s="293">
        <v>708.092</v>
      </c>
      <c r="J46" s="292"/>
      <c r="K46" s="293"/>
      <c r="L46" s="292">
        <f t="shared" si="2"/>
        <v>1644.617</v>
      </c>
      <c r="M46" s="297">
        <f t="shared" si="8"/>
        <v>-0.0042180033405953</v>
      </c>
      <c r="N46" s="296">
        <v>7307.631</v>
      </c>
      <c r="O46" s="293">
        <v>4028.917000000001</v>
      </c>
      <c r="P46" s="292">
        <v>0</v>
      </c>
      <c r="Q46" s="293"/>
      <c r="R46" s="292">
        <f t="shared" si="4"/>
        <v>11336.548</v>
      </c>
      <c r="S46" s="295">
        <f t="shared" si="5"/>
        <v>0.03112663012113097</v>
      </c>
      <c r="T46" s="294">
        <v>5288.944</v>
      </c>
      <c r="U46" s="293">
        <v>3822.2579999999994</v>
      </c>
      <c r="V46" s="292">
        <v>0.16799999999999998</v>
      </c>
      <c r="W46" s="293">
        <v>0</v>
      </c>
      <c r="X46" s="292">
        <f t="shared" si="6"/>
        <v>9111.369999999999</v>
      </c>
      <c r="Y46" s="291">
        <f t="shared" si="7"/>
        <v>0.24421991423902245</v>
      </c>
    </row>
    <row r="47" spans="1:25" s="283" customFormat="1" ht="18.75" customHeight="1">
      <c r="A47" s="298" t="s">
        <v>299</v>
      </c>
      <c r="B47" s="296">
        <v>134.327</v>
      </c>
      <c r="C47" s="293">
        <v>163.529</v>
      </c>
      <c r="D47" s="292">
        <v>0</v>
      </c>
      <c r="E47" s="293">
        <v>0</v>
      </c>
      <c r="F47" s="292">
        <f>SUM(B47:E47)</f>
        <v>297.856</v>
      </c>
      <c r="G47" s="295">
        <f>F47/$F$9</f>
        <v>0.0068061474142759185</v>
      </c>
      <c r="H47" s="296">
        <v>120.421</v>
      </c>
      <c r="I47" s="293">
        <v>152.413</v>
      </c>
      <c r="J47" s="292"/>
      <c r="K47" s="293"/>
      <c r="L47" s="292">
        <f>SUM(H47:K47)</f>
        <v>272.834</v>
      </c>
      <c r="M47" s="297">
        <f>IF(ISERROR(F47/L47-1),"         /0",(F47/L47-1))</f>
        <v>0.09171144358840899</v>
      </c>
      <c r="N47" s="296">
        <v>767.0540000000002</v>
      </c>
      <c r="O47" s="293">
        <v>1604.1530000000002</v>
      </c>
      <c r="P47" s="292"/>
      <c r="Q47" s="293"/>
      <c r="R47" s="292">
        <f>SUM(N47:Q47)</f>
        <v>2371.2070000000003</v>
      </c>
      <c r="S47" s="295">
        <f>R47/$R$9</f>
        <v>0.006510595926523366</v>
      </c>
      <c r="T47" s="294">
        <v>854.8820000000001</v>
      </c>
      <c r="U47" s="293">
        <v>840.4870000000001</v>
      </c>
      <c r="V47" s="292"/>
      <c r="W47" s="293">
        <v>83.4</v>
      </c>
      <c r="X47" s="292">
        <f>SUM(T47:W47)</f>
        <v>1778.7690000000002</v>
      </c>
      <c r="Y47" s="291">
        <f>IF(ISERROR(R47/X47-1),"         /0",IF(R47/X47&gt;5,"  *  ",(R47/X47-1)))</f>
        <v>0.3330606728585892</v>
      </c>
    </row>
    <row r="48" spans="1:25" s="283" customFormat="1" ht="18.75" customHeight="1">
      <c r="A48" s="298" t="s">
        <v>297</v>
      </c>
      <c r="B48" s="296">
        <v>80.706</v>
      </c>
      <c r="C48" s="293">
        <v>187.21800000000002</v>
      </c>
      <c r="D48" s="292">
        <v>0</v>
      </c>
      <c r="E48" s="293">
        <v>8.503</v>
      </c>
      <c r="F48" s="292">
        <f>SUM(B48:E48)</f>
        <v>276.427</v>
      </c>
      <c r="G48" s="295">
        <f>F48/$F$9</f>
        <v>0.006316484849343473</v>
      </c>
      <c r="H48" s="296">
        <v>74.286</v>
      </c>
      <c r="I48" s="293">
        <v>75.649</v>
      </c>
      <c r="J48" s="292">
        <v>0</v>
      </c>
      <c r="K48" s="293"/>
      <c r="L48" s="292">
        <f>SUM(H48:K48)</f>
        <v>149.935</v>
      </c>
      <c r="M48" s="297">
        <f>IF(ISERROR(F48/L48-1),"         /0",(F48/L48-1))</f>
        <v>0.8436455797512257</v>
      </c>
      <c r="N48" s="296">
        <v>773.44</v>
      </c>
      <c r="O48" s="293">
        <v>906.4549999999999</v>
      </c>
      <c r="P48" s="292">
        <v>0.073</v>
      </c>
      <c r="Q48" s="293">
        <v>106.468</v>
      </c>
      <c r="R48" s="292">
        <f>SUM(N48:Q48)</f>
        <v>1786.4360000000001</v>
      </c>
      <c r="S48" s="295">
        <f>R48/$R$9</f>
        <v>0.00490499688327282</v>
      </c>
      <c r="T48" s="294">
        <v>835.4480000000001</v>
      </c>
      <c r="U48" s="293">
        <v>486.184</v>
      </c>
      <c r="V48" s="292">
        <v>0</v>
      </c>
      <c r="W48" s="293">
        <v>0</v>
      </c>
      <c r="X48" s="292">
        <f>SUM(T48:W48)</f>
        <v>1321.632</v>
      </c>
      <c r="Y48" s="291">
        <f>IF(ISERROR(R48/X48-1),"         /0",IF(R48/X48&gt;5,"  *  ",(R48/X48-1)))</f>
        <v>0.3516894264061403</v>
      </c>
    </row>
    <row r="49" spans="1:25" s="283" customFormat="1" ht="18.75" customHeight="1">
      <c r="A49" s="298" t="s">
        <v>298</v>
      </c>
      <c r="B49" s="296">
        <v>74.809</v>
      </c>
      <c r="C49" s="293">
        <v>41.428</v>
      </c>
      <c r="D49" s="292">
        <v>0</v>
      </c>
      <c r="E49" s="293">
        <v>0</v>
      </c>
      <c r="F49" s="292">
        <f>SUM(B49:E49)</f>
        <v>116.237</v>
      </c>
      <c r="G49" s="295">
        <f>F49/$F$9</f>
        <v>0.0026560692314178324</v>
      </c>
      <c r="H49" s="296">
        <v>51.048</v>
      </c>
      <c r="I49" s="293">
        <v>21.489</v>
      </c>
      <c r="J49" s="292">
        <v>0</v>
      </c>
      <c r="K49" s="293">
        <v>0</v>
      </c>
      <c r="L49" s="292">
        <f>SUM(H49:K49)</f>
        <v>72.537</v>
      </c>
      <c r="M49" s="297">
        <f>IF(ISERROR(F49/L49-1),"         /0",(F49/L49-1))</f>
        <v>0.6024511628548188</v>
      </c>
      <c r="N49" s="296">
        <v>660.0989999999999</v>
      </c>
      <c r="O49" s="293">
        <v>407.15</v>
      </c>
      <c r="P49" s="292">
        <v>0</v>
      </c>
      <c r="Q49" s="293">
        <v>0</v>
      </c>
      <c r="R49" s="292">
        <f>SUM(N49:Q49)</f>
        <v>1067.2489999999998</v>
      </c>
      <c r="S49" s="295">
        <f>R49/$R$9</f>
        <v>0.002930333366925002</v>
      </c>
      <c r="T49" s="294">
        <v>434.652</v>
      </c>
      <c r="U49" s="293">
        <v>116.781</v>
      </c>
      <c r="V49" s="292">
        <v>0</v>
      </c>
      <c r="W49" s="293">
        <v>0</v>
      </c>
      <c r="X49" s="292">
        <f>SUM(T49:W49)</f>
        <v>551.433</v>
      </c>
      <c r="Y49" s="291">
        <f>IF(ISERROR(R49/X49-1),"         /0",IF(R49/X49&gt;5,"  *  ",(R49/X49-1)))</f>
        <v>0.9354101042193699</v>
      </c>
    </row>
    <row r="50" spans="1:25" s="283" customFormat="1" ht="18.75" customHeight="1">
      <c r="A50" s="298" t="s">
        <v>301</v>
      </c>
      <c r="B50" s="296">
        <v>21.773</v>
      </c>
      <c r="C50" s="293">
        <v>10.988</v>
      </c>
      <c r="D50" s="292">
        <v>0</v>
      </c>
      <c r="E50" s="293">
        <v>0</v>
      </c>
      <c r="F50" s="292">
        <f t="shared" si="0"/>
        <v>32.760999999999996</v>
      </c>
      <c r="G50" s="295">
        <f t="shared" si="1"/>
        <v>0.0007486040081082581</v>
      </c>
      <c r="H50" s="296">
        <v>11.024000000000001</v>
      </c>
      <c r="I50" s="293">
        <v>3.853</v>
      </c>
      <c r="J50" s="292"/>
      <c r="K50" s="293"/>
      <c r="L50" s="292">
        <f t="shared" si="2"/>
        <v>14.877</v>
      </c>
      <c r="M50" s="297">
        <f t="shared" si="8"/>
        <v>1.2021240841567518</v>
      </c>
      <c r="N50" s="296">
        <v>151.712</v>
      </c>
      <c r="O50" s="293">
        <v>57.561</v>
      </c>
      <c r="P50" s="292">
        <v>0</v>
      </c>
      <c r="Q50" s="293">
        <v>0</v>
      </c>
      <c r="R50" s="292">
        <f t="shared" si="4"/>
        <v>209.273</v>
      </c>
      <c r="S50" s="295">
        <f t="shared" si="5"/>
        <v>0.0005745984814195151</v>
      </c>
      <c r="T50" s="294">
        <v>82.781</v>
      </c>
      <c r="U50" s="293">
        <v>64.65</v>
      </c>
      <c r="V50" s="292"/>
      <c r="W50" s="293">
        <v>0</v>
      </c>
      <c r="X50" s="292">
        <f t="shared" si="6"/>
        <v>147.431</v>
      </c>
      <c r="Y50" s="291">
        <f t="shared" si="7"/>
        <v>0.41946402045702724</v>
      </c>
    </row>
    <row r="51" spans="1:25" s="283" customFormat="1" ht="18.75" customHeight="1" thickBot="1">
      <c r="A51" s="298" t="s">
        <v>253</v>
      </c>
      <c r="B51" s="296">
        <v>191.101</v>
      </c>
      <c r="C51" s="293">
        <v>125.53</v>
      </c>
      <c r="D51" s="292">
        <v>0.638</v>
      </c>
      <c r="E51" s="293">
        <v>1.117</v>
      </c>
      <c r="F51" s="292">
        <f t="shared" si="0"/>
        <v>318.38599999999997</v>
      </c>
      <c r="G51" s="295">
        <f t="shared" si="1"/>
        <v>0.007275267413252217</v>
      </c>
      <c r="H51" s="296">
        <v>154.00199999999998</v>
      </c>
      <c r="I51" s="293">
        <v>243.10399999999998</v>
      </c>
      <c r="J51" s="292">
        <v>0.45</v>
      </c>
      <c r="K51" s="293">
        <v>0.2</v>
      </c>
      <c r="L51" s="292">
        <f t="shared" si="2"/>
        <v>397.756</v>
      </c>
      <c r="M51" s="297">
        <f t="shared" si="8"/>
        <v>-0.19954444433270646</v>
      </c>
      <c r="N51" s="296">
        <v>1496.0680000000004</v>
      </c>
      <c r="O51" s="293">
        <v>1508.763</v>
      </c>
      <c r="P51" s="292">
        <v>4.404</v>
      </c>
      <c r="Q51" s="293">
        <v>84.38000000000001</v>
      </c>
      <c r="R51" s="292">
        <f t="shared" si="4"/>
        <v>3093.6150000000002</v>
      </c>
      <c r="S51" s="295">
        <f t="shared" si="5"/>
        <v>0.008494103305713749</v>
      </c>
      <c r="T51" s="294">
        <v>1615.137999999999</v>
      </c>
      <c r="U51" s="293">
        <v>1651.4499999999998</v>
      </c>
      <c r="V51" s="292">
        <v>3.5680000000000005</v>
      </c>
      <c r="W51" s="293">
        <v>3.2439999999999998</v>
      </c>
      <c r="X51" s="292">
        <f t="shared" si="6"/>
        <v>3273.399999999999</v>
      </c>
      <c r="Y51" s="291">
        <f t="shared" si="7"/>
        <v>-0.054923015824524635</v>
      </c>
    </row>
    <row r="52" spans="1:25" s="299" customFormat="1" ht="18.75" customHeight="1">
      <c r="A52" s="306" t="s">
        <v>60</v>
      </c>
      <c r="B52" s="303">
        <f>SUM(B53:B56)</f>
        <v>330.527</v>
      </c>
      <c r="C52" s="302">
        <f>SUM(C53:C56)</f>
        <v>171.59</v>
      </c>
      <c r="D52" s="301">
        <f>SUM(D53:D56)</f>
        <v>30.008</v>
      </c>
      <c r="E52" s="302">
        <f>SUM(E53:E56)</f>
        <v>3.914</v>
      </c>
      <c r="F52" s="301">
        <f t="shared" si="0"/>
        <v>536.039</v>
      </c>
      <c r="G52" s="304">
        <f t="shared" si="1"/>
        <v>0.012248739168595056</v>
      </c>
      <c r="H52" s="303">
        <f>SUM(H53:H56)</f>
        <v>483.284</v>
      </c>
      <c r="I52" s="302">
        <f>SUM(I53:I56)</f>
        <v>533.6940000000001</v>
      </c>
      <c r="J52" s="301">
        <f>SUM(J53:J56)</f>
        <v>55.638</v>
      </c>
      <c r="K52" s="302">
        <f>SUM(K53:K56)</f>
        <v>2.228</v>
      </c>
      <c r="L52" s="301">
        <f t="shared" si="2"/>
        <v>1074.844</v>
      </c>
      <c r="M52" s="305">
        <f t="shared" si="8"/>
        <v>-0.5012866983487837</v>
      </c>
      <c r="N52" s="303">
        <f>SUM(N53:N56)</f>
        <v>4594.182000000001</v>
      </c>
      <c r="O52" s="302">
        <f>SUM(O53:O56)</f>
        <v>1257.326</v>
      </c>
      <c r="P52" s="301">
        <f>SUM(P53:P56)</f>
        <v>290.635</v>
      </c>
      <c r="Q52" s="302">
        <f>SUM(Q53:Q56)</f>
        <v>55.212999999999994</v>
      </c>
      <c r="R52" s="301">
        <f t="shared" si="4"/>
        <v>6197.356000000001</v>
      </c>
      <c r="S52" s="304">
        <f t="shared" si="5"/>
        <v>0.017016009453757152</v>
      </c>
      <c r="T52" s="303">
        <f>SUM(T53:T56)</f>
        <v>4937.987</v>
      </c>
      <c r="U52" s="302">
        <f>SUM(U53:U56)</f>
        <v>3858.218</v>
      </c>
      <c r="V52" s="301">
        <f>SUM(V53:V56)</f>
        <v>545.7130000000001</v>
      </c>
      <c r="W52" s="302">
        <f>SUM(W53:W56)</f>
        <v>51.702</v>
      </c>
      <c r="X52" s="301">
        <f t="shared" si="6"/>
        <v>9393.619999999999</v>
      </c>
      <c r="Y52" s="300">
        <f t="shared" si="7"/>
        <v>-0.3402590268714296</v>
      </c>
    </row>
    <row r="53" spans="1:25" ht="18.75" customHeight="1">
      <c r="A53" s="298" t="s">
        <v>306</v>
      </c>
      <c r="B53" s="296">
        <v>196.515</v>
      </c>
      <c r="C53" s="293">
        <v>104.588</v>
      </c>
      <c r="D53" s="292">
        <v>0</v>
      </c>
      <c r="E53" s="293">
        <v>0</v>
      </c>
      <c r="F53" s="292">
        <f t="shared" si="0"/>
        <v>301.10299999999995</v>
      </c>
      <c r="G53" s="295">
        <f t="shared" si="1"/>
        <v>0.006880342866622534</v>
      </c>
      <c r="H53" s="296">
        <v>195.544</v>
      </c>
      <c r="I53" s="293">
        <v>42.881</v>
      </c>
      <c r="J53" s="292">
        <v>0</v>
      </c>
      <c r="K53" s="293">
        <v>0</v>
      </c>
      <c r="L53" s="292">
        <f t="shared" si="2"/>
        <v>238.425</v>
      </c>
      <c r="M53" s="297">
        <f t="shared" si="8"/>
        <v>0.2628835063437136</v>
      </c>
      <c r="N53" s="296">
        <v>2884.3210000000004</v>
      </c>
      <c r="O53" s="293">
        <v>901.228</v>
      </c>
      <c r="P53" s="292">
        <v>0</v>
      </c>
      <c r="Q53" s="293">
        <v>0</v>
      </c>
      <c r="R53" s="292">
        <f t="shared" si="4"/>
        <v>3785.5490000000004</v>
      </c>
      <c r="S53" s="295">
        <f t="shared" si="5"/>
        <v>0.01039393857181368</v>
      </c>
      <c r="T53" s="294">
        <v>2516.1839999999993</v>
      </c>
      <c r="U53" s="293">
        <v>576.308</v>
      </c>
      <c r="V53" s="292">
        <v>0</v>
      </c>
      <c r="W53" s="293">
        <v>0</v>
      </c>
      <c r="X53" s="292">
        <f t="shared" si="6"/>
        <v>3092.4919999999993</v>
      </c>
      <c r="Y53" s="291">
        <f t="shared" si="7"/>
        <v>0.22410955307240932</v>
      </c>
    </row>
    <row r="54" spans="1:25" ht="18.75" customHeight="1">
      <c r="A54" s="298" t="s">
        <v>305</v>
      </c>
      <c r="B54" s="296">
        <v>96.224</v>
      </c>
      <c r="C54" s="293">
        <v>3.593</v>
      </c>
      <c r="D54" s="292">
        <v>0</v>
      </c>
      <c r="E54" s="293">
        <v>0</v>
      </c>
      <c r="F54" s="292">
        <f>SUM(B54:E54)</f>
        <v>99.81700000000001</v>
      </c>
      <c r="G54" s="295">
        <f>F54/$F$9</f>
        <v>0.002280864634087544</v>
      </c>
      <c r="H54" s="296">
        <v>29.552999999999997</v>
      </c>
      <c r="I54" s="293">
        <v>0.34800000000000003</v>
      </c>
      <c r="J54" s="292">
        <v>0.208</v>
      </c>
      <c r="K54" s="293">
        <v>0</v>
      </c>
      <c r="L54" s="292">
        <f>SUM(H54:K54)</f>
        <v>30.108999999999995</v>
      </c>
      <c r="M54" s="297">
        <f>IF(ISERROR(F54/L54-1),"         /0",(F54/L54-1))</f>
        <v>2.315188149722675</v>
      </c>
      <c r="N54" s="296">
        <v>803.363</v>
      </c>
      <c r="O54" s="293">
        <v>99.73100000000002</v>
      </c>
      <c r="P54" s="292">
        <v>1.827</v>
      </c>
      <c r="Q54" s="293">
        <v>0</v>
      </c>
      <c r="R54" s="292">
        <f>SUM(N54:Q54)</f>
        <v>904.921</v>
      </c>
      <c r="S54" s="295">
        <f>R54/$R$9</f>
        <v>0.0024846312348206843</v>
      </c>
      <c r="T54" s="294">
        <v>575.505</v>
      </c>
      <c r="U54" s="293">
        <v>34.63099999999999</v>
      </c>
      <c r="V54" s="292">
        <v>1.9989999999999999</v>
      </c>
      <c r="W54" s="293">
        <v>0.159</v>
      </c>
      <c r="X54" s="292">
        <f>SUM(T54:W54)</f>
        <v>612.294</v>
      </c>
      <c r="Y54" s="291">
        <f>IF(ISERROR(R54/X54-1),"         /0",IF(R54/X54&gt;5,"  *  ",(R54/X54-1)))</f>
        <v>0.477919104221175</v>
      </c>
    </row>
    <row r="55" spans="1:25" ht="18.75" customHeight="1">
      <c r="A55" s="298" t="s">
        <v>307</v>
      </c>
      <c r="B55" s="296">
        <v>0</v>
      </c>
      <c r="C55" s="293">
        <v>0.661</v>
      </c>
      <c r="D55" s="292">
        <v>29.918</v>
      </c>
      <c r="E55" s="293">
        <v>3.914</v>
      </c>
      <c r="F55" s="292">
        <f>SUM(B55:E55)</f>
        <v>34.493</v>
      </c>
      <c r="G55" s="295">
        <f>F55/$F$9</f>
        <v>0.0007881810094831706</v>
      </c>
      <c r="H55" s="296">
        <v>13.764</v>
      </c>
      <c r="I55" s="293">
        <v>7.351</v>
      </c>
      <c r="J55" s="292">
        <v>55.43</v>
      </c>
      <c r="K55" s="293">
        <v>2.228</v>
      </c>
      <c r="L55" s="292">
        <f>SUM(H55:K55)</f>
        <v>78.773</v>
      </c>
      <c r="M55" s="297">
        <f>IF(ISERROR(F55/L55-1),"         /0",(F55/L55-1))</f>
        <v>-0.5621215391060388</v>
      </c>
      <c r="N55" s="296">
        <v>74.04499999999999</v>
      </c>
      <c r="O55" s="293">
        <v>49.84</v>
      </c>
      <c r="P55" s="292">
        <v>288.468</v>
      </c>
      <c r="Q55" s="293">
        <v>54.962999999999994</v>
      </c>
      <c r="R55" s="292">
        <f>SUM(N55:Q55)</f>
        <v>467.31600000000003</v>
      </c>
      <c r="S55" s="295">
        <f>R55/$R$9</f>
        <v>0.0012831041937710174</v>
      </c>
      <c r="T55" s="294">
        <v>134.081</v>
      </c>
      <c r="U55" s="293">
        <v>89.609</v>
      </c>
      <c r="V55" s="292">
        <v>543.071</v>
      </c>
      <c r="W55" s="293">
        <v>50.62</v>
      </c>
      <c r="X55" s="292">
        <f>SUM(T55:W55)</f>
        <v>817.381</v>
      </c>
      <c r="Y55" s="291">
        <f>IF(ISERROR(R55/X55-1),"         /0",IF(R55/X55&gt;5,"  *  ",(R55/X55-1)))</f>
        <v>-0.4282764096547387</v>
      </c>
    </row>
    <row r="56" spans="1:25" ht="18.75" customHeight="1" thickBot="1">
      <c r="A56" s="298" t="s">
        <v>253</v>
      </c>
      <c r="B56" s="296">
        <v>37.788</v>
      </c>
      <c r="C56" s="293">
        <v>62.748</v>
      </c>
      <c r="D56" s="292">
        <v>0.09</v>
      </c>
      <c r="E56" s="293">
        <v>0</v>
      </c>
      <c r="F56" s="292">
        <f t="shared" si="0"/>
        <v>100.626</v>
      </c>
      <c r="G56" s="295">
        <f t="shared" si="1"/>
        <v>0.002299350658401807</v>
      </c>
      <c r="H56" s="296">
        <v>244.423</v>
      </c>
      <c r="I56" s="293">
        <v>483.11400000000003</v>
      </c>
      <c r="J56" s="292">
        <v>0</v>
      </c>
      <c r="K56" s="293">
        <v>0</v>
      </c>
      <c r="L56" s="292">
        <f t="shared" si="2"/>
        <v>727.537</v>
      </c>
      <c r="M56" s="297">
        <f t="shared" si="8"/>
        <v>-0.8616895085748216</v>
      </c>
      <c r="N56" s="296">
        <v>832.4530000000002</v>
      </c>
      <c r="O56" s="293">
        <v>206.527</v>
      </c>
      <c r="P56" s="292">
        <v>0.33999999999999997</v>
      </c>
      <c r="Q56" s="293">
        <v>0.25</v>
      </c>
      <c r="R56" s="292">
        <f t="shared" si="4"/>
        <v>1039.5700000000002</v>
      </c>
      <c r="S56" s="295">
        <f t="shared" si="5"/>
        <v>0.0028543354533517723</v>
      </c>
      <c r="T56" s="294">
        <v>1712.2170000000006</v>
      </c>
      <c r="U56" s="293">
        <v>3157.67</v>
      </c>
      <c r="V56" s="292">
        <v>0.643</v>
      </c>
      <c r="W56" s="293">
        <v>0.9229999999999999</v>
      </c>
      <c r="X56" s="292">
        <f t="shared" si="6"/>
        <v>4871.453</v>
      </c>
      <c r="Y56" s="291">
        <f t="shared" si="7"/>
        <v>-0.786599603855359</v>
      </c>
    </row>
    <row r="57" spans="1:25" s="283" customFormat="1" ht="18.75" customHeight="1" thickBot="1">
      <c r="A57" s="290" t="s">
        <v>59</v>
      </c>
      <c r="B57" s="287">
        <v>58.17000000000001</v>
      </c>
      <c r="C57" s="286">
        <v>3.8</v>
      </c>
      <c r="D57" s="285">
        <v>0</v>
      </c>
      <c r="E57" s="286">
        <v>0</v>
      </c>
      <c r="F57" s="285">
        <f t="shared" si="0"/>
        <v>61.970000000000006</v>
      </c>
      <c r="G57" s="288">
        <f t="shared" si="1"/>
        <v>0.0014160431727501838</v>
      </c>
      <c r="H57" s="287">
        <v>25.556</v>
      </c>
      <c r="I57" s="286">
        <v>0.398</v>
      </c>
      <c r="J57" s="285">
        <v>0</v>
      </c>
      <c r="K57" s="286">
        <v>0</v>
      </c>
      <c r="L57" s="285">
        <f t="shared" si="2"/>
        <v>25.954</v>
      </c>
      <c r="M57" s="289">
        <f t="shared" si="8"/>
        <v>1.387685905833398</v>
      </c>
      <c r="N57" s="287">
        <v>407.86499999999984</v>
      </c>
      <c r="O57" s="286">
        <v>17.108</v>
      </c>
      <c r="P57" s="285">
        <v>3.8449999999999998</v>
      </c>
      <c r="Q57" s="286">
        <v>0.16999999999999998</v>
      </c>
      <c r="R57" s="285">
        <f t="shared" si="4"/>
        <v>428.9879999999999</v>
      </c>
      <c r="S57" s="288">
        <f t="shared" si="5"/>
        <v>0.0011778674427527435</v>
      </c>
      <c r="T57" s="287">
        <v>331.26799999999986</v>
      </c>
      <c r="U57" s="286">
        <v>48.93000000000001</v>
      </c>
      <c r="V57" s="285">
        <v>0</v>
      </c>
      <c r="W57" s="286">
        <v>11.767</v>
      </c>
      <c r="X57" s="285">
        <f t="shared" si="6"/>
        <v>391.96499999999986</v>
      </c>
      <c r="Y57" s="284">
        <f t="shared" si="7"/>
        <v>0.09445486204125375</v>
      </c>
    </row>
    <row r="58" ht="15" thickTop="1">
      <c r="A58" s="178" t="s">
        <v>44</v>
      </c>
    </row>
    <row r="59" ht="14.25">
      <c r="A59" s="178" t="s">
        <v>58</v>
      </c>
    </row>
    <row r="60" ht="14.25">
      <c r="A60" s="185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8:Y65536 M58:M65536 Y3 M3 M5:M8 Y5:Y8">
    <cfRule type="cellIs" priority="3" dxfId="69" operator="lessThan" stopIfTrue="1">
      <formula>0</formula>
    </cfRule>
  </conditionalFormatting>
  <conditionalFormatting sqref="M50:M57 Y50:Y57 Y9:Y48 M9:M48">
    <cfRule type="cellIs" priority="4" dxfId="69" operator="lessThan" stopIfTrue="1">
      <formula>0</formula>
    </cfRule>
    <cfRule type="cellIs" priority="5" dxfId="71" operator="greaterThanOrEqual" stopIfTrue="1">
      <formula>0</formula>
    </cfRule>
  </conditionalFormatting>
  <conditionalFormatting sqref="Y48:Y49 M48:M49">
    <cfRule type="cellIs" priority="1" dxfId="69" operator="lessThan" stopIfTrue="1">
      <formula>0</formula>
    </cfRule>
    <cfRule type="cellIs" priority="2" dxfId="71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">
      <selection activeCell="T42" sqref="T42:W42"/>
    </sheetView>
  </sheetViews>
  <sheetFormatPr defaultColWidth="8.00390625" defaultRowHeight="15"/>
  <cols>
    <col min="1" max="1" width="20.28125" style="185" customWidth="1"/>
    <col min="2" max="2" width="8.57421875" style="185" customWidth="1"/>
    <col min="3" max="3" width="9.7109375" style="185" bestFit="1" customWidth="1"/>
    <col min="4" max="4" width="8.00390625" style="185" bestFit="1" customWidth="1"/>
    <col min="5" max="5" width="9.7109375" style="185" bestFit="1" customWidth="1"/>
    <col min="6" max="6" width="9.421875" style="185" bestFit="1" customWidth="1"/>
    <col min="7" max="7" width="10.140625" style="185" bestFit="1" customWidth="1"/>
    <col min="8" max="8" width="9.28125" style="185" bestFit="1" customWidth="1"/>
    <col min="9" max="9" width="9.7109375" style="185" bestFit="1" customWidth="1"/>
    <col min="10" max="10" width="8.57421875" style="185" customWidth="1"/>
    <col min="11" max="11" width="9.7109375" style="185" bestFit="1" customWidth="1"/>
    <col min="12" max="12" width="9.28125" style="185" bestFit="1" customWidth="1"/>
    <col min="13" max="13" width="9.421875" style="185" customWidth="1"/>
    <col min="14" max="14" width="9.7109375" style="185" customWidth="1"/>
    <col min="15" max="15" width="10.8515625" style="185" customWidth="1"/>
    <col min="16" max="16" width="9.57421875" style="185" customWidth="1"/>
    <col min="17" max="17" width="10.140625" style="185" customWidth="1"/>
    <col min="18" max="18" width="10.57421875" style="185" customWidth="1"/>
    <col min="19" max="19" width="10.140625" style="185" bestFit="1" customWidth="1"/>
    <col min="20" max="20" width="10.421875" style="185" customWidth="1"/>
    <col min="21" max="23" width="10.28125" style="185" customWidth="1"/>
    <col min="24" max="24" width="10.421875" style="185" customWidth="1"/>
    <col min="25" max="25" width="8.7109375" style="185" bestFit="1" customWidth="1"/>
    <col min="26" max="16384" width="8.00390625" style="185" customWidth="1"/>
  </cols>
  <sheetData>
    <row r="1" spans="24:25" ht="18.75" thickBot="1">
      <c r="X1" s="635" t="s">
        <v>28</v>
      </c>
      <c r="Y1" s="636"/>
    </row>
    <row r="2" ht="5.25" customHeight="1" thickBot="1"/>
    <row r="3" spans="1:25" ht="24.75" customHeight="1" thickTop="1">
      <c r="A3" s="696" t="s">
        <v>75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8"/>
    </row>
    <row r="4" spans="1:25" ht="21" customHeight="1" thickBot="1">
      <c r="A4" s="707" t="s">
        <v>46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9"/>
    </row>
    <row r="5" spans="1:25" s="334" customFormat="1" ht="15.75" customHeight="1" thickBot="1" thickTop="1">
      <c r="A5" s="640" t="s">
        <v>74</v>
      </c>
      <c r="B5" s="713" t="s">
        <v>37</v>
      </c>
      <c r="C5" s="714"/>
      <c r="D5" s="714"/>
      <c r="E5" s="714"/>
      <c r="F5" s="714"/>
      <c r="G5" s="714"/>
      <c r="H5" s="714"/>
      <c r="I5" s="714"/>
      <c r="J5" s="715"/>
      <c r="K5" s="715"/>
      <c r="L5" s="715"/>
      <c r="M5" s="716"/>
      <c r="N5" s="713" t="s">
        <v>36</v>
      </c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7"/>
    </row>
    <row r="6" spans="1:25" s="225" customFormat="1" ht="26.25" customHeight="1">
      <c r="A6" s="641"/>
      <c r="B6" s="702" t="s">
        <v>455</v>
      </c>
      <c r="C6" s="703"/>
      <c r="D6" s="703"/>
      <c r="E6" s="703"/>
      <c r="F6" s="703"/>
      <c r="G6" s="720" t="s">
        <v>35</v>
      </c>
      <c r="H6" s="702" t="s">
        <v>456</v>
      </c>
      <c r="I6" s="703"/>
      <c r="J6" s="703"/>
      <c r="K6" s="703"/>
      <c r="L6" s="703"/>
      <c r="M6" s="724" t="s">
        <v>34</v>
      </c>
      <c r="N6" s="702" t="s">
        <v>457</v>
      </c>
      <c r="O6" s="703"/>
      <c r="P6" s="703"/>
      <c r="Q6" s="703"/>
      <c r="R6" s="703"/>
      <c r="S6" s="720" t="s">
        <v>35</v>
      </c>
      <c r="T6" s="702" t="s">
        <v>458</v>
      </c>
      <c r="U6" s="703"/>
      <c r="V6" s="703"/>
      <c r="W6" s="703"/>
      <c r="X6" s="703"/>
      <c r="Y6" s="704" t="s">
        <v>34</v>
      </c>
    </row>
    <row r="7" spans="1:25" s="225" customFormat="1" ht="26.25" customHeight="1">
      <c r="A7" s="642"/>
      <c r="B7" s="691" t="s">
        <v>22</v>
      </c>
      <c r="C7" s="692"/>
      <c r="D7" s="693" t="s">
        <v>21</v>
      </c>
      <c r="E7" s="723"/>
      <c r="F7" s="694" t="s">
        <v>17</v>
      </c>
      <c r="G7" s="721"/>
      <c r="H7" s="691" t="s">
        <v>22</v>
      </c>
      <c r="I7" s="692"/>
      <c r="J7" s="693" t="s">
        <v>21</v>
      </c>
      <c r="K7" s="723"/>
      <c r="L7" s="694" t="s">
        <v>17</v>
      </c>
      <c r="M7" s="725"/>
      <c r="N7" s="691" t="s">
        <v>22</v>
      </c>
      <c r="O7" s="692"/>
      <c r="P7" s="693" t="s">
        <v>21</v>
      </c>
      <c r="Q7" s="723"/>
      <c r="R7" s="694" t="s">
        <v>17</v>
      </c>
      <c r="S7" s="721"/>
      <c r="T7" s="691" t="s">
        <v>22</v>
      </c>
      <c r="U7" s="692"/>
      <c r="V7" s="693" t="s">
        <v>21</v>
      </c>
      <c r="W7" s="723"/>
      <c r="X7" s="694" t="s">
        <v>17</v>
      </c>
      <c r="Y7" s="705"/>
    </row>
    <row r="8" spans="1:25" s="330" customFormat="1" ht="15" thickBot="1">
      <c r="A8" s="643"/>
      <c r="B8" s="333" t="s">
        <v>32</v>
      </c>
      <c r="C8" s="331" t="s">
        <v>31</v>
      </c>
      <c r="D8" s="332" t="s">
        <v>32</v>
      </c>
      <c r="E8" s="374" t="s">
        <v>31</v>
      </c>
      <c r="F8" s="695"/>
      <c r="G8" s="722"/>
      <c r="H8" s="333" t="s">
        <v>32</v>
      </c>
      <c r="I8" s="331" t="s">
        <v>31</v>
      </c>
      <c r="J8" s="332" t="s">
        <v>32</v>
      </c>
      <c r="K8" s="374" t="s">
        <v>31</v>
      </c>
      <c r="L8" s="695"/>
      <c r="M8" s="726"/>
      <c r="N8" s="333" t="s">
        <v>32</v>
      </c>
      <c r="O8" s="331" t="s">
        <v>31</v>
      </c>
      <c r="P8" s="332" t="s">
        <v>32</v>
      </c>
      <c r="Q8" s="374" t="s">
        <v>31</v>
      </c>
      <c r="R8" s="695"/>
      <c r="S8" s="722"/>
      <c r="T8" s="333" t="s">
        <v>32</v>
      </c>
      <c r="U8" s="331" t="s">
        <v>31</v>
      </c>
      <c r="V8" s="332" t="s">
        <v>32</v>
      </c>
      <c r="W8" s="374" t="s">
        <v>31</v>
      </c>
      <c r="X8" s="695"/>
      <c r="Y8" s="706"/>
    </row>
    <row r="9" spans="1:25" s="214" customFormat="1" ht="18" customHeight="1" thickBot="1" thickTop="1">
      <c r="A9" s="402" t="s">
        <v>24</v>
      </c>
      <c r="B9" s="400">
        <f>B10+B14+B24+B32+B37+B42</f>
        <v>21903.646999999994</v>
      </c>
      <c r="C9" s="399">
        <f>C10+C14+C24+C32+C37+C42</f>
        <v>15068.443</v>
      </c>
      <c r="D9" s="397">
        <f>D10+D14+D24+D32+D37+D42</f>
        <v>3649.382</v>
      </c>
      <c r="E9" s="398">
        <f>E10+E14+E24+E32+E37+E42</f>
        <v>3141.3180000000007</v>
      </c>
      <c r="F9" s="397">
        <f aca="true" t="shared" si="0" ref="F9:F42">SUM(B9:E9)</f>
        <v>43762.78999999999</v>
      </c>
      <c r="G9" s="401">
        <f aca="true" t="shared" si="1" ref="G9:G42">F9/$F$9</f>
        <v>1</v>
      </c>
      <c r="H9" s="400">
        <f>H10+H14+H24+H32+H37+H42</f>
        <v>21496.587</v>
      </c>
      <c r="I9" s="399">
        <f>I10+I14+I24+I32+I37+I42</f>
        <v>15852.139</v>
      </c>
      <c r="J9" s="397">
        <f>J10+J14+J24+J32+J37+J42</f>
        <v>3884.033</v>
      </c>
      <c r="K9" s="398">
        <f>K10+K14+K24+K32+K37+K42</f>
        <v>1788.294</v>
      </c>
      <c r="L9" s="397">
        <f aca="true" t="shared" si="2" ref="L9:L42">SUM(H9:K9)</f>
        <v>43021.053</v>
      </c>
      <c r="M9" s="396">
        <f aca="true" t="shared" si="3" ref="M9:M23">IF(ISERROR(F9/L9-1),"         /0",(F9/L9-1))</f>
        <v>0.01724125627515427</v>
      </c>
      <c r="N9" s="400">
        <f>N10+N14+N24+N32+N37+N42</f>
        <v>193940.7159999999</v>
      </c>
      <c r="O9" s="399">
        <f>O10+O14+O24+O32+O37+O42</f>
        <v>123368.67399999998</v>
      </c>
      <c r="P9" s="397">
        <f>P10+P14+P24+P32+P37+P42</f>
        <v>28507.604</v>
      </c>
      <c r="Q9" s="398">
        <f>Q10+Q14+Q24+Q32+Q37+Q42</f>
        <v>18390.373</v>
      </c>
      <c r="R9" s="397">
        <f aca="true" t="shared" si="4" ref="R9:R42">SUM(N9:Q9)</f>
        <v>364207.3669999999</v>
      </c>
      <c r="S9" s="401">
        <f aca="true" t="shared" si="5" ref="S9:S42">R9/$R$9</f>
        <v>1</v>
      </c>
      <c r="T9" s="400">
        <f>T10+T14+T24+T32+T37+T42</f>
        <v>195079.09399999992</v>
      </c>
      <c r="U9" s="399">
        <f>U10+U14+U24+U32+U37+U42</f>
        <v>128918.414</v>
      </c>
      <c r="V9" s="397">
        <f>V10+V14+V24+V32+V37+V42</f>
        <v>23040.977000000003</v>
      </c>
      <c r="W9" s="398">
        <f>W10+W14+W24+W32+W37+W42</f>
        <v>9706.101999999999</v>
      </c>
      <c r="X9" s="397">
        <f aca="true" t="shared" si="6" ref="X9:X41">SUM(T9:W9)</f>
        <v>356744.58699999994</v>
      </c>
      <c r="Y9" s="396">
        <f>IF(ISERROR(R9/X9-1),"         /0",(R9/X9-1))</f>
        <v>0.02091911208172026</v>
      </c>
    </row>
    <row r="10" spans="1:25" s="347" customFormat="1" ht="18.75" customHeight="1">
      <c r="A10" s="356" t="s">
        <v>64</v>
      </c>
      <c r="B10" s="353">
        <f>SUM(B11:B13)</f>
        <v>12589.024999999998</v>
      </c>
      <c r="C10" s="352">
        <f>SUM(C11:C13)</f>
        <v>6882.655</v>
      </c>
      <c r="D10" s="351">
        <f>SUM(D11:D13)</f>
        <v>3275.4590000000003</v>
      </c>
      <c r="E10" s="350">
        <f>SUM(E11:E13)</f>
        <v>2561.175</v>
      </c>
      <c r="F10" s="351">
        <f t="shared" si="0"/>
        <v>25308.313999999995</v>
      </c>
      <c r="G10" s="354">
        <f t="shared" si="1"/>
        <v>0.578306684742906</v>
      </c>
      <c r="H10" s="353">
        <f>SUM(H11:H13)</f>
        <v>12932.571999999998</v>
      </c>
      <c r="I10" s="352">
        <f>SUM(I11:I13)</f>
        <v>6966.745000000001</v>
      </c>
      <c r="J10" s="351">
        <f>SUM(J11:J13)</f>
        <v>3704.385</v>
      </c>
      <c r="K10" s="350">
        <f>SUM(K11:K13)</f>
        <v>1473.1670000000001</v>
      </c>
      <c r="L10" s="351">
        <f t="shared" si="2"/>
        <v>25076.869</v>
      </c>
      <c r="M10" s="355">
        <f t="shared" si="3"/>
        <v>0.009229421743200739</v>
      </c>
      <c r="N10" s="353">
        <f>SUM(N11:N13)</f>
        <v>123881.9029999999</v>
      </c>
      <c r="O10" s="352">
        <f>SUM(O11:O13)</f>
        <v>58731.89199999999</v>
      </c>
      <c r="P10" s="351">
        <f>SUM(P11:P13)</f>
        <v>25388.965</v>
      </c>
      <c r="Q10" s="350">
        <f>SUM(Q11:Q13)</f>
        <v>15167.585000000001</v>
      </c>
      <c r="R10" s="351">
        <f t="shared" si="4"/>
        <v>223170.34499999988</v>
      </c>
      <c r="S10" s="354">
        <f t="shared" si="5"/>
        <v>0.6127562625607185</v>
      </c>
      <c r="T10" s="353">
        <f>SUM(T11:T13)</f>
        <v>128438.30199999992</v>
      </c>
      <c r="U10" s="352">
        <f>SUM(U11:U13)</f>
        <v>66063.062</v>
      </c>
      <c r="V10" s="351">
        <f>SUM(V11:V13)</f>
        <v>21257.791000000005</v>
      </c>
      <c r="W10" s="350">
        <f>SUM(W11:W13)</f>
        <v>7160.340999999999</v>
      </c>
      <c r="X10" s="351">
        <f t="shared" si="6"/>
        <v>222919.49599999993</v>
      </c>
      <c r="Y10" s="348">
        <f aca="true" t="shared" si="7" ref="Y10:Y42">IF(ISERROR(R10/X10-1),"         /0",IF(R10/X10&gt;5,"  *  ",(R10/X10-1)))</f>
        <v>0.0011252896426787729</v>
      </c>
    </row>
    <row r="11" spans="1:25" ht="18.75" customHeight="1">
      <c r="A11" s="298" t="s">
        <v>311</v>
      </c>
      <c r="B11" s="296">
        <v>12348.81</v>
      </c>
      <c r="C11" s="293">
        <v>6592.115</v>
      </c>
      <c r="D11" s="292">
        <v>3275.4590000000003</v>
      </c>
      <c r="E11" s="345">
        <v>2561.175</v>
      </c>
      <c r="F11" s="292">
        <f t="shared" si="0"/>
        <v>24777.558999999997</v>
      </c>
      <c r="G11" s="295">
        <f t="shared" si="1"/>
        <v>0.5661786874191522</v>
      </c>
      <c r="H11" s="296">
        <v>12826.423999999999</v>
      </c>
      <c r="I11" s="293">
        <v>6799.189</v>
      </c>
      <c r="J11" s="292">
        <v>3704.385</v>
      </c>
      <c r="K11" s="345">
        <v>1473.1670000000001</v>
      </c>
      <c r="L11" s="292">
        <f t="shared" si="2"/>
        <v>24803.165</v>
      </c>
      <c r="M11" s="297">
        <f t="shared" si="3"/>
        <v>-0.0010323682481652163</v>
      </c>
      <c r="N11" s="296">
        <v>122010.7559999999</v>
      </c>
      <c r="O11" s="293">
        <v>56372.73599999999</v>
      </c>
      <c r="P11" s="292">
        <v>25388.965</v>
      </c>
      <c r="Q11" s="345">
        <v>15167.585000000001</v>
      </c>
      <c r="R11" s="292">
        <f t="shared" si="4"/>
        <v>218940.0419999999</v>
      </c>
      <c r="S11" s="295">
        <f t="shared" si="5"/>
        <v>0.6011411680203601</v>
      </c>
      <c r="T11" s="296">
        <v>127380.65799999992</v>
      </c>
      <c r="U11" s="293">
        <v>65250.493</v>
      </c>
      <c r="V11" s="292">
        <v>21165.651000000005</v>
      </c>
      <c r="W11" s="345">
        <v>7160.340999999999</v>
      </c>
      <c r="X11" s="292">
        <f t="shared" si="6"/>
        <v>220957.14299999992</v>
      </c>
      <c r="Y11" s="291">
        <f t="shared" si="7"/>
        <v>-0.009128924155215157</v>
      </c>
    </row>
    <row r="12" spans="1:25" ht="18.75" customHeight="1">
      <c r="A12" s="298" t="s">
        <v>313</v>
      </c>
      <c r="B12" s="296">
        <v>158.08499999999998</v>
      </c>
      <c r="C12" s="293">
        <v>203.306</v>
      </c>
      <c r="D12" s="292">
        <v>0</v>
      </c>
      <c r="E12" s="345">
        <v>0</v>
      </c>
      <c r="F12" s="292">
        <f t="shared" si="0"/>
        <v>361.39099999999996</v>
      </c>
      <c r="G12" s="295">
        <f t="shared" si="1"/>
        <v>0.008257951561132185</v>
      </c>
      <c r="H12" s="296">
        <v>2.027</v>
      </c>
      <c r="I12" s="293">
        <v>31.336</v>
      </c>
      <c r="J12" s="292"/>
      <c r="K12" s="345"/>
      <c r="L12" s="292">
        <f t="shared" si="2"/>
        <v>33.363</v>
      </c>
      <c r="M12" s="297">
        <f t="shared" si="3"/>
        <v>9.832089440398045</v>
      </c>
      <c r="N12" s="296">
        <v>1154.75</v>
      </c>
      <c r="O12" s="293">
        <v>1771.3999999999999</v>
      </c>
      <c r="P12" s="292"/>
      <c r="Q12" s="345"/>
      <c r="R12" s="292">
        <f t="shared" si="4"/>
        <v>2926.1499999999996</v>
      </c>
      <c r="S12" s="295">
        <f t="shared" si="5"/>
        <v>0.008034296571491373</v>
      </c>
      <c r="T12" s="296">
        <v>322.99199999999996</v>
      </c>
      <c r="U12" s="293">
        <v>173.447</v>
      </c>
      <c r="V12" s="292">
        <v>92.14</v>
      </c>
      <c r="W12" s="345">
        <v>0</v>
      </c>
      <c r="X12" s="292">
        <f t="shared" si="6"/>
        <v>588.579</v>
      </c>
      <c r="Y12" s="291">
        <f t="shared" si="7"/>
        <v>3.9715501232629773</v>
      </c>
    </row>
    <row r="13" spans="1:25" ht="18.75" customHeight="1" thickBot="1">
      <c r="A13" s="321" t="s">
        <v>312</v>
      </c>
      <c r="B13" s="318">
        <v>82.13000000000001</v>
      </c>
      <c r="C13" s="317">
        <v>87.234</v>
      </c>
      <c r="D13" s="316">
        <v>0</v>
      </c>
      <c r="E13" s="361">
        <v>0</v>
      </c>
      <c r="F13" s="316">
        <f t="shared" si="0"/>
        <v>169.364</v>
      </c>
      <c r="G13" s="319">
        <f t="shared" si="1"/>
        <v>0.003870045762621625</v>
      </c>
      <c r="H13" s="318">
        <v>104.12100000000001</v>
      </c>
      <c r="I13" s="317">
        <v>136.22</v>
      </c>
      <c r="J13" s="316"/>
      <c r="K13" s="361"/>
      <c r="L13" s="316">
        <f t="shared" si="2"/>
        <v>240.341</v>
      </c>
      <c r="M13" s="320">
        <f t="shared" si="3"/>
        <v>-0.29531790248022605</v>
      </c>
      <c r="N13" s="318">
        <v>716.3969999999999</v>
      </c>
      <c r="O13" s="317">
        <v>587.7560000000001</v>
      </c>
      <c r="P13" s="316"/>
      <c r="Q13" s="361"/>
      <c r="R13" s="316">
        <f t="shared" si="4"/>
        <v>1304.153</v>
      </c>
      <c r="S13" s="319">
        <f t="shared" si="5"/>
        <v>0.0035807979688670063</v>
      </c>
      <c r="T13" s="318">
        <v>734.6520000000002</v>
      </c>
      <c r="U13" s="317">
        <v>639.1220000000001</v>
      </c>
      <c r="V13" s="316"/>
      <c r="W13" s="361"/>
      <c r="X13" s="316">
        <f t="shared" si="6"/>
        <v>1373.7740000000003</v>
      </c>
      <c r="Y13" s="315">
        <f t="shared" si="7"/>
        <v>-0.05067864146504464</v>
      </c>
    </row>
    <row r="14" spans="1:25" s="347" customFormat="1" ht="18.75" customHeight="1">
      <c r="A14" s="356" t="s">
        <v>63</v>
      </c>
      <c r="B14" s="353">
        <f>SUM(B15:B23)</f>
        <v>3363.5789999999997</v>
      </c>
      <c r="C14" s="352">
        <f>SUM(C15:C23)</f>
        <v>4496.7660000000005</v>
      </c>
      <c r="D14" s="351">
        <f>SUM(D15:D23)</f>
        <v>31.275000000000002</v>
      </c>
      <c r="E14" s="350">
        <f>SUM(E15:E23)</f>
        <v>444.3450000000001</v>
      </c>
      <c r="F14" s="351">
        <f t="shared" si="0"/>
        <v>8335.965</v>
      </c>
      <c r="G14" s="354">
        <f t="shared" si="1"/>
        <v>0.1904806571975873</v>
      </c>
      <c r="H14" s="353">
        <f>SUM(H15:H23)</f>
        <v>2379.2239999999997</v>
      </c>
      <c r="I14" s="352">
        <f>SUM(I15:I23)</f>
        <v>4405.356000000001</v>
      </c>
      <c r="J14" s="351">
        <f>SUM(J15:J23)</f>
        <v>9.115</v>
      </c>
      <c r="K14" s="350">
        <f>SUM(K15:K23)</f>
        <v>230.976</v>
      </c>
      <c r="L14" s="351">
        <f t="shared" si="2"/>
        <v>7024.670999999999</v>
      </c>
      <c r="M14" s="355">
        <f t="shared" si="3"/>
        <v>0.18666980987436999</v>
      </c>
      <c r="N14" s="353">
        <f>SUM(N15:N23)</f>
        <v>23725.283</v>
      </c>
      <c r="O14" s="352">
        <f>SUM(O15:O23)</f>
        <v>36434.386000000006</v>
      </c>
      <c r="P14" s="351">
        <f>SUM(P15:P23)</f>
        <v>43.945</v>
      </c>
      <c r="Q14" s="350">
        <f>SUM(Q15:Q23)</f>
        <v>2525.8659999999995</v>
      </c>
      <c r="R14" s="351">
        <f t="shared" si="4"/>
        <v>62729.48000000001</v>
      </c>
      <c r="S14" s="354">
        <f t="shared" si="5"/>
        <v>0.17223561543168903</v>
      </c>
      <c r="T14" s="353">
        <f>SUM(T15:T23)</f>
        <v>18551.368</v>
      </c>
      <c r="U14" s="352">
        <f>SUM(U15:U23)</f>
        <v>35378.051000000014</v>
      </c>
      <c r="V14" s="351">
        <f>SUM(V15:V23)</f>
        <v>687.223</v>
      </c>
      <c r="W14" s="350">
        <f>SUM(W15:W23)</f>
        <v>2088.247</v>
      </c>
      <c r="X14" s="351">
        <f t="shared" si="6"/>
        <v>56704.88900000001</v>
      </c>
      <c r="Y14" s="348">
        <f t="shared" si="7"/>
        <v>0.106244648499356</v>
      </c>
    </row>
    <row r="15" spans="1:25" ht="18.75" customHeight="1">
      <c r="A15" s="313" t="s">
        <v>314</v>
      </c>
      <c r="B15" s="310">
        <v>853.91</v>
      </c>
      <c r="C15" s="308">
        <v>2064.277</v>
      </c>
      <c r="D15" s="309">
        <v>0.931</v>
      </c>
      <c r="E15" s="357">
        <v>38.438</v>
      </c>
      <c r="F15" s="292">
        <f t="shared" si="0"/>
        <v>2957.556</v>
      </c>
      <c r="G15" s="295">
        <f t="shared" si="1"/>
        <v>0.06758152302446897</v>
      </c>
      <c r="H15" s="296">
        <v>753.2139999999998</v>
      </c>
      <c r="I15" s="308">
        <v>2051.049</v>
      </c>
      <c r="J15" s="309">
        <v>0</v>
      </c>
      <c r="K15" s="308">
        <v>0</v>
      </c>
      <c r="L15" s="292">
        <f t="shared" si="2"/>
        <v>2804.263</v>
      </c>
      <c r="M15" s="312">
        <f t="shared" si="3"/>
        <v>0.054664273643378</v>
      </c>
      <c r="N15" s="310">
        <v>7502.748999999998</v>
      </c>
      <c r="O15" s="308">
        <v>16748.270000000008</v>
      </c>
      <c r="P15" s="309">
        <v>0.9710000000000001</v>
      </c>
      <c r="Q15" s="308">
        <v>112.706</v>
      </c>
      <c r="R15" s="309">
        <f t="shared" si="4"/>
        <v>24364.696000000007</v>
      </c>
      <c r="S15" s="311">
        <f t="shared" si="5"/>
        <v>0.06689786700552934</v>
      </c>
      <c r="T15" s="314">
        <v>4875.394000000001</v>
      </c>
      <c r="U15" s="308">
        <v>16801.394000000008</v>
      </c>
      <c r="V15" s="309">
        <v>599.146</v>
      </c>
      <c r="W15" s="357">
        <v>555.5319999999998</v>
      </c>
      <c r="X15" s="309">
        <f t="shared" si="6"/>
        <v>22831.466000000008</v>
      </c>
      <c r="Y15" s="307">
        <f t="shared" si="7"/>
        <v>0.06715425106736461</v>
      </c>
    </row>
    <row r="16" spans="1:25" ht="18.75" customHeight="1">
      <c r="A16" s="313" t="s">
        <v>317</v>
      </c>
      <c r="B16" s="310">
        <v>527.8980000000001</v>
      </c>
      <c r="C16" s="308">
        <v>806.855</v>
      </c>
      <c r="D16" s="309">
        <v>0</v>
      </c>
      <c r="E16" s="357">
        <v>312.88400000000007</v>
      </c>
      <c r="F16" s="309">
        <f t="shared" si="0"/>
        <v>1647.6370000000002</v>
      </c>
      <c r="G16" s="311">
        <f t="shared" si="1"/>
        <v>0.03764926779119888</v>
      </c>
      <c r="H16" s="310">
        <v>257.981</v>
      </c>
      <c r="I16" s="308">
        <v>1016.755</v>
      </c>
      <c r="J16" s="309">
        <v>0</v>
      </c>
      <c r="K16" s="308">
        <v>61.415</v>
      </c>
      <c r="L16" s="309">
        <f t="shared" si="2"/>
        <v>1336.1509999999998</v>
      </c>
      <c r="M16" s="312">
        <f t="shared" si="3"/>
        <v>0.23312185523941564</v>
      </c>
      <c r="N16" s="310">
        <v>2658.060000000001</v>
      </c>
      <c r="O16" s="308">
        <v>7735.829999999997</v>
      </c>
      <c r="P16" s="309">
        <v>0</v>
      </c>
      <c r="Q16" s="308">
        <v>1278.3500000000001</v>
      </c>
      <c r="R16" s="309">
        <f t="shared" si="4"/>
        <v>11672.239999999998</v>
      </c>
      <c r="S16" s="311">
        <f t="shared" si="5"/>
        <v>0.03204833580425626</v>
      </c>
      <c r="T16" s="314">
        <v>2885.3579999999997</v>
      </c>
      <c r="U16" s="308">
        <v>8260.919</v>
      </c>
      <c r="V16" s="309">
        <v>0</v>
      </c>
      <c r="W16" s="308">
        <v>488.939</v>
      </c>
      <c r="X16" s="309">
        <f t="shared" si="6"/>
        <v>11635.216</v>
      </c>
      <c r="Y16" s="307">
        <f t="shared" si="7"/>
        <v>0.0031820638310451344</v>
      </c>
    </row>
    <row r="17" spans="1:25" ht="18.75" customHeight="1">
      <c r="A17" s="313" t="s">
        <v>315</v>
      </c>
      <c r="B17" s="310">
        <v>667.4079999999999</v>
      </c>
      <c r="C17" s="308">
        <v>651.1710000000002</v>
      </c>
      <c r="D17" s="309">
        <v>30.158</v>
      </c>
      <c r="E17" s="357">
        <v>0.341</v>
      </c>
      <c r="F17" s="309">
        <f t="shared" si="0"/>
        <v>1349.078</v>
      </c>
      <c r="G17" s="311">
        <f t="shared" si="1"/>
        <v>0.03082705650165358</v>
      </c>
      <c r="H17" s="310">
        <v>816.5160000000001</v>
      </c>
      <c r="I17" s="308">
        <v>702.804</v>
      </c>
      <c r="J17" s="309">
        <v>0.068</v>
      </c>
      <c r="K17" s="308">
        <v>0.091</v>
      </c>
      <c r="L17" s="309">
        <f t="shared" si="2"/>
        <v>1519.479</v>
      </c>
      <c r="M17" s="312">
        <f t="shared" si="3"/>
        <v>-0.11214436000760786</v>
      </c>
      <c r="N17" s="310">
        <v>4246.06</v>
      </c>
      <c r="O17" s="308">
        <v>4691.405</v>
      </c>
      <c r="P17" s="309">
        <v>30.411</v>
      </c>
      <c r="Q17" s="308">
        <v>80.024</v>
      </c>
      <c r="R17" s="309">
        <f t="shared" si="4"/>
        <v>9047.9</v>
      </c>
      <c r="S17" s="311">
        <f t="shared" si="5"/>
        <v>0.024842715496196984</v>
      </c>
      <c r="T17" s="314">
        <v>5601.234</v>
      </c>
      <c r="U17" s="308">
        <v>4584.502000000002</v>
      </c>
      <c r="V17" s="309">
        <v>0.09</v>
      </c>
      <c r="W17" s="308">
        <v>13.600999999999999</v>
      </c>
      <c r="X17" s="309">
        <f t="shared" si="6"/>
        <v>10199.427000000003</v>
      </c>
      <c r="Y17" s="307">
        <f t="shared" si="7"/>
        <v>-0.112901146309494</v>
      </c>
    </row>
    <row r="18" spans="1:25" ht="18.75" customHeight="1">
      <c r="A18" s="313" t="s">
        <v>316</v>
      </c>
      <c r="B18" s="310">
        <v>537.9200000000001</v>
      </c>
      <c r="C18" s="308">
        <v>164.113</v>
      </c>
      <c r="D18" s="309">
        <v>0.062</v>
      </c>
      <c r="E18" s="357">
        <v>47.102000000000004</v>
      </c>
      <c r="F18" s="309">
        <f t="shared" si="0"/>
        <v>749.1970000000001</v>
      </c>
      <c r="G18" s="311">
        <f t="shared" si="1"/>
        <v>0.017119498094157165</v>
      </c>
      <c r="H18" s="310">
        <v>123.34700000000001</v>
      </c>
      <c r="I18" s="308">
        <v>19.537</v>
      </c>
      <c r="J18" s="309">
        <v>0</v>
      </c>
      <c r="K18" s="308">
        <v>69.271</v>
      </c>
      <c r="L18" s="309">
        <f t="shared" si="2"/>
        <v>212.15500000000003</v>
      </c>
      <c r="M18" s="312">
        <f t="shared" si="3"/>
        <v>2.5313662180952607</v>
      </c>
      <c r="N18" s="310">
        <v>3904.4930000000004</v>
      </c>
      <c r="O18" s="308">
        <v>709.325</v>
      </c>
      <c r="P18" s="309">
        <v>1.098</v>
      </c>
      <c r="Q18" s="308">
        <v>322.17699999999996</v>
      </c>
      <c r="R18" s="309">
        <f t="shared" si="4"/>
        <v>4937.093</v>
      </c>
      <c r="S18" s="311">
        <f t="shared" si="5"/>
        <v>0.013555719755663265</v>
      </c>
      <c r="T18" s="314">
        <v>2263.7670000000003</v>
      </c>
      <c r="U18" s="308">
        <v>680.5709999999999</v>
      </c>
      <c r="V18" s="309">
        <v>68.43799999999999</v>
      </c>
      <c r="W18" s="308">
        <v>444.31300000000005</v>
      </c>
      <c r="X18" s="309">
        <f t="shared" si="6"/>
        <v>3457.0890000000004</v>
      </c>
      <c r="Y18" s="307">
        <f t="shared" si="7"/>
        <v>0.42810699984871636</v>
      </c>
    </row>
    <row r="19" spans="1:25" ht="18.75" customHeight="1">
      <c r="A19" s="313" t="s">
        <v>319</v>
      </c>
      <c r="B19" s="310">
        <v>280.03400000000005</v>
      </c>
      <c r="C19" s="308">
        <v>355.773</v>
      </c>
      <c r="D19" s="309">
        <v>0.124</v>
      </c>
      <c r="E19" s="357">
        <v>29.304000000000002</v>
      </c>
      <c r="F19" s="309">
        <f t="shared" si="0"/>
        <v>665.235</v>
      </c>
      <c r="G19" s="311">
        <f t="shared" si="1"/>
        <v>0.015200927545981418</v>
      </c>
      <c r="H19" s="310">
        <v>215.105</v>
      </c>
      <c r="I19" s="308">
        <v>316.931</v>
      </c>
      <c r="J19" s="309">
        <v>9.047</v>
      </c>
      <c r="K19" s="308">
        <v>100.199</v>
      </c>
      <c r="L19" s="309">
        <f t="shared" si="2"/>
        <v>641.2819999999999</v>
      </c>
      <c r="M19" s="312">
        <f t="shared" si="3"/>
        <v>0.03735174229122307</v>
      </c>
      <c r="N19" s="310">
        <v>2836.5789999999993</v>
      </c>
      <c r="O19" s="308">
        <v>3228.782</v>
      </c>
      <c r="P19" s="309">
        <v>11.207999999999998</v>
      </c>
      <c r="Q19" s="308">
        <v>679.5680000000001</v>
      </c>
      <c r="R19" s="309">
        <f t="shared" si="4"/>
        <v>6756.136999999999</v>
      </c>
      <c r="S19" s="311">
        <f t="shared" si="5"/>
        <v>0.018550248051407484</v>
      </c>
      <c r="T19" s="314">
        <v>1293.047</v>
      </c>
      <c r="U19" s="308">
        <v>2495.6859999999992</v>
      </c>
      <c r="V19" s="309">
        <v>19.489</v>
      </c>
      <c r="W19" s="308">
        <v>305.587</v>
      </c>
      <c r="X19" s="309">
        <f t="shared" si="6"/>
        <v>4113.808999999999</v>
      </c>
      <c r="Y19" s="307">
        <f t="shared" si="7"/>
        <v>0.6423069228542211</v>
      </c>
    </row>
    <row r="20" spans="1:25" ht="18.75" customHeight="1">
      <c r="A20" s="313" t="s">
        <v>318</v>
      </c>
      <c r="B20" s="310">
        <v>293.347</v>
      </c>
      <c r="C20" s="308">
        <v>286.214</v>
      </c>
      <c r="D20" s="309">
        <v>0</v>
      </c>
      <c r="E20" s="357">
        <v>6.127</v>
      </c>
      <c r="F20" s="309">
        <f t="shared" si="0"/>
        <v>585.6879999999999</v>
      </c>
      <c r="G20" s="311">
        <f t="shared" si="1"/>
        <v>0.013383241790571395</v>
      </c>
      <c r="H20" s="310">
        <v>152.81699999999995</v>
      </c>
      <c r="I20" s="308">
        <v>270.89</v>
      </c>
      <c r="J20" s="309"/>
      <c r="K20" s="308"/>
      <c r="L20" s="309">
        <f t="shared" si="2"/>
        <v>423.70699999999994</v>
      </c>
      <c r="M20" s="312">
        <f t="shared" si="3"/>
        <v>0.3822948405383908</v>
      </c>
      <c r="N20" s="310">
        <v>1578.913</v>
      </c>
      <c r="O20" s="308">
        <v>2177.4669999999996</v>
      </c>
      <c r="P20" s="309">
        <v>0</v>
      </c>
      <c r="Q20" s="308">
        <v>34.337</v>
      </c>
      <c r="R20" s="309">
        <f t="shared" si="4"/>
        <v>3790.7169999999996</v>
      </c>
      <c r="S20" s="311">
        <f t="shared" si="5"/>
        <v>0.010408128290277008</v>
      </c>
      <c r="T20" s="314">
        <v>1324.1249999999998</v>
      </c>
      <c r="U20" s="308">
        <v>2508.812999999999</v>
      </c>
      <c r="V20" s="309">
        <v>0</v>
      </c>
      <c r="W20" s="308">
        <v>280.19500000000005</v>
      </c>
      <c r="X20" s="309">
        <f t="shared" si="6"/>
        <v>4113.132999999999</v>
      </c>
      <c r="Y20" s="307">
        <f t="shared" si="7"/>
        <v>-0.07838696195819572</v>
      </c>
    </row>
    <row r="21" spans="1:25" ht="18.75" customHeight="1">
      <c r="A21" s="313" t="s">
        <v>321</v>
      </c>
      <c r="B21" s="310">
        <v>61.769</v>
      </c>
      <c r="C21" s="308">
        <v>157.97500000000002</v>
      </c>
      <c r="D21" s="309">
        <v>0</v>
      </c>
      <c r="E21" s="308">
        <v>0</v>
      </c>
      <c r="F21" s="309">
        <f t="shared" si="0"/>
        <v>219.74400000000003</v>
      </c>
      <c r="G21" s="311">
        <f t="shared" si="1"/>
        <v>0.005021252072822598</v>
      </c>
      <c r="H21" s="310">
        <v>27.038</v>
      </c>
      <c r="I21" s="308">
        <v>17.113</v>
      </c>
      <c r="J21" s="309"/>
      <c r="K21" s="308"/>
      <c r="L21" s="309">
        <f t="shared" si="2"/>
        <v>44.150999999999996</v>
      </c>
      <c r="M21" s="312" t="s">
        <v>51</v>
      </c>
      <c r="N21" s="310">
        <v>181.736</v>
      </c>
      <c r="O21" s="308">
        <v>709.932</v>
      </c>
      <c r="P21" s="309">
        <v>0</v>
      </c>
      <c r="Q21" s="308">
        <v>3.9770000000000003</v>
      </c>
      <c r="R21" s="309">
        <f t="shared" si="4"/>
        <v>895.645</v>
      </c>
      <c r="S21" s="311">
        <f t="shared" si="5"/>
        <v>0.0024591622277646027</v>
      </c>
      <c r="T21" s="314">
        <v>72.304</v>
      </c>
      <c r="U21" s="308">
        <v>26.628999999999998</v>
      </c>
      <c r="V21" s="309"/>
      <c r="W21" s="308"/>
      <c r="X21" s="309">
        <f t="shared" si="6"/>
        <v>98.93299999999999</v>
      </c>
      <c r="Y21" s="307" t="str">
        <f t="shared" si="7"/>
        <v>  *  </v>
      </c>
    </row>
    <row r="22" spans="1:25" ht="18.75" customHeight="1">
      <c r="A22" s="313" t="s">
        <v>322</v>
      </c>
      <c r="B22" s="310">
        <v>128.623</v>
      </c>
      <c r="C22" s="308">
        <v>10.388</v>
      </c>
      <c r="D22" s="309">
        <v>0</v>
      </c>
      <c r="E22" s="308">
        <v>10.149000000000001</v>
      </c>
      <c r="F22" s="309">
        <f t="shared" si="0"/>
        <v>149.16</v>
      </c>
      <c r="G22" s="311">
        <f t="shared" si="1"/>
        <v>0.003408375014481481</v>
      </c>
      <c r="H22" s="310">
        <v>1.375</v>
      </c>
      <c r="I22" s="308">
        <v>10.27</v>
      </c>
      <c r="J22" s="309"/>
      <c r="K22" s="308"/>
      <c r="L22" s="309">
        <f t="shared" si="2"/>
        <v>11.645</v>
      </c>
      <c r="M22" s="312" t="s">
        <v>51</v>
      </c>
      <c r="N22" s="310">
        <v>618.962</v>
      </c>
      <c r="O22" s="308">
        <v>410.78299999999996</v>
      </c>
      <c r="P22" s="309"/>
      <c r="Q22" s="308">
        <v>14.412</v>
      </c>
      <c r="R22" s="309">
        <f t="shared" si="4"/>
        <v>1044.157</v>
      </c>
      <c r="S22" s="311">
        <f t="shared" si="5"/>
        <v>0.0028669299267633985</v>
      </c>
      <c r="T22" s="314">
        <v>21.209</v>
      </c>
      <c r="U22" s="308">
        <v>14.444</v>
      </c>
      <c r="V22" s="309"/>
      <c r="W22" s="308"/>
      <c r="X22" s="309">
        <f t="shared" si="6"/>
        <v>35.653</v>
      </c>
      <c r="Y22" s="307" t="str">
        <f t="shared" si="7"/>
        <v>  *  </v>
      </c>
    </row>
    <row r="23" spans="1:25" ht="18.75" customHeight="1" thickBot="1">
      <c r="A23" s="313" t="s">
        <v>59</v>
      </c>
      <c r="B23" s="310">
        <v>12.67</v>
      </c>
      <c r="C23" s="308">
        <v>0</v>
      </c>
      <c r="D23" s="309">
        <v>0</v>
      </c>
      <c r="E23" s="308">
        <v>0</v>
      </c>
      <c r="F23" s="309">
        <f t="shared" si="0"/>
        <v>12.67</v>
      </c>
      <c r="G23" s="311">
        <f t="shared" si="1"/>
        <v>0.0002895153622518126</v>
      </c>
      <c r="H23" s="310">
        <v>31.831</v>
      </c>
      <c r="I23" s="308">
        <v>0.007</v>
      </c>
      <c r="J23" s="309"/>
      <c r="K23" s="308"/>
      <c r="L23" s="309">
        <f t="shared" si="2"/>
        <v>31.838</v>
      </c>
      <c r="M23" s="312">
        <f t="shared" si="3"/>
        <v>-0.6020478673283498</v>
      </c>
      <c r="N23" s="310">
        <v>197.73099999999997</v>
      </c>
      <c r="O23" s="308">
        <v>22.592000000000002</v>
      </c>
      <c r="P23" s="309">
        <v>0.257</v>
      </c>
      <c r="Q23" s="308">
        <v>0.31499999999999995</v>
      </c>
      <c r="R23" s="309">
        <f t="shared" si="4"/>
        <v>220.89499999999998</v>
      </c>
      <c r="S23" s="311">
        <f t="shared" si="5"/>
        <v>0.0006065088738306605</v>
      </c>
      <c r="T23" s="314">
        <v>214.93000000000004</v>
      </c>
      <c r="U23" s="308">
        <v>5.093</v>
      </c>
      <c r="V23" s="309">
        <v>0.06</v>
      </c>
      <c r="W23" s="308">
        <v>0.08</v>
      </c>
      <c r="X23" s="309">
        <f t="shared" si="6"/>
        <v>220.16300000000004</v>
      </c>
      <c r="Y23" s="307">
        <f t="shared" si="7"/>
        <v>0.003324809345802704</v>
      </c>
    </row>
    <row r="24" spans="1:25" s="347" customFormat="1" ht="18.75" customHeight="1">
      <c r="A24" s="356" t="s">
        <v>62</v>
      </c>
      <c r="B24" s="353">
        <f>SUM(B25:B31)</f>
        <v>2732.434</v>
      </c>
      <c r="C24" s="352">
        <f>SUM(C25:C31)</f>
        <v>1219.5969999999998</v>
      </c>
      <c r="D24" s="351">
        <f>SUM(D25:D31)</f>
        <v>311.125</v>
      </c>
      <c r="E24" s="352">
        <f>SUM(E25:E31)</f>
        <v>19.56</v>
      </c>
      <c r="F24" s="351">
        <f t="shared" si="0"/>
        <v>4282.716</v>
      </c>
      <c r="G24" s="354">
        <f t="shared" si="1"/>
        <v>0.0978620421595607</v>
      </c>
      <c r="H24" s="353">
        <f>SUM(H25:H31)</f>
        <v>3231.1679999999997</v>
      </c>
      <c r="I24" s="352">
        <f>SUM(I25:I31)</f>
        <v>1542.013</v>
      </c>
      <c r="J24" s="351">
        <f>SUM(J25:J31)</f>
        <v>114.445</v>
      </c>
      <c r="K24" s="352">
        <f>SUM(K25:K31)</f>
        <v>81.403</v>
      </c>
      <c r="L24" s="351">
        <f t="shared" si="2"/>
        <v>4969.0289999999995</v>
      </c>
      <c r="M24" s="355">
        <f aca="true" t="shared" si="8" ref="M24:M42">IF(ISERROR(F24/L24-1),"         /0",(F24/L24-1))</f>
        <v>-0.13811813132907846</v>
      </c>
      <c r="N24" s="353">
        <f>SUM(N25:N31)</f>
        <v>20176.048000000003</v>
      </c>
      <c r="O24" s="352">
        <f>SUM(O25:O31)</f>
        <v>9773.832</v>
      </c>
      <c r="P24" s="351">
        <f>SUM(P25:P31)</f>
        <v>2163.4710000000005</v>
      </c>
      <c r="Q24" s="352">
        <f>SUM(Q25:Q31)</f>
        <v>171.25400000000002</v>
      </c>
      <c r="R24" s="351">
        <f t="shared" si="4"/>
        <v>32284.605000000007</v>
      </c>
      <c r="S24" s="354">
        <f t="shared" si="5"/>
        <v>0.08864347052046317</v>
      </c>
      <c r="T24" s="353">
        <f>SUM(T25:T31)</f>
        <v>23267.021999999997</v>
      </c>
      <c r="U24" s="352">
        <f>SUM(U25:U31)</f>
        <v>8229.439999999999</v>
      </c>
      <c r="V24" s="351">
        <f>SUM(V25:V31)</f>
        <v>546.1839999999999</v>
      </c>
      <c r="W24" s="352">
        <f>SUM(W25:W31)</f>
        <v>306.25500000000005</v>
      </c>
      <c r="X24" s="351">
        <f t="shared" si="6"/>
        <v>32348.900999999998</v>
      </c>
      <c r="Y24" s="348">
        <f t="shared" si="7"/>
        <v>-0.0019875791143566524</v>
      </c>
    </row>
    <row r="25" spans="1:25" ht="18.75" customHeight="1">
      <c r="A25" s="313" t="s">
        <v>337</v>
      </c>
      <c r="B25" s="310">
        <v>1845.654</v>
      </c>
      <c r="C25" s="308">
        <v>33.885</v>
      </c>
      <c r="D25" s="309">
        <v>0</v>
      </c>
      <c r="E25" s="308">
        <v>0</v>
      </c>
      <c r="F25" s="309">
        <f t="shared" si="0"/>
        <v>1879.539</v>
      </c>
      <c r="G25" s="311">
        <f t="shared" si="1"/>
        <v>0.042948335789377234</v>
      </c>
      <c r="H25" s="310">
        <v>2266.9889999999996</v>
      </c>
      <c r="I25" s="308"/>
      <c r="J25" s="309"/>
      <c r="K25" s="308"/>
      <c r="L25" s="309">
        <f t="shared" si="2"/>
        <v>2266.9889999999996</v>
      </c>
      <c r="M25" s="312">
        <f t="shared" si="8"/>
        <v>-0.17090951919043262</v>
      </c>
      <c r="N25" s="310">
        <v>11311.917000000003</v>
      </c>
      <c r="O25" s="308">
        <v>404.798</v>
      </c>
      <c r="P25" s="309"/>
      <c r="Q25" s="308"/>
      <c r="R25" s="309">
        <f t="shared" si="4"/>
        <v>11716.715000000004</v>
      </c>
      <c r="S25" s="311">
        <f t="shared" si="5"/>
        <v>0.03217045030283532</v>
      </c>
      <c r="T25" s="310">
        <v>14546.011000000002</v>
      </c>
      <c r="U25" s="308">
        <v>18.61</v>
      </c>
      <c r="V25" s="309"/>
      <c r="W25" s="308"/>
      <c r="X25" s="292">
        <f t="shared" si="6"/>
        <v>14564.621000000003</v>
      </c>
      <c r="Y25" s="307">
        <f t="shared" si="7"/>
        <v>-0.19553588109158482</v>
      </c>
    </row>
    <row r="26" spans="1:25" ht="18.75" customHeight="1">
      <c r="A26" s="313" t="s">
        <v>323</v>
      </c>
      <c r="B26" s="310">
        <v>292.606</v>
      </c>
      <c r="C26" s="308">
        <v>694.8309999999999</v>
      </c>
      <c r="D26" s="309">
        <v>0</v>
      </c>
      <c r="E26" s="308">
        <v>0</v>
      </c>
      <c r="F26" s="309">
        <f t="shared" si="0"/>
        <v>987.4369999999999</v>
      </c>
      <c r="G26" s="311">
        <f t="shared" si="1"/>
        <v>0.02256339232484949</v>
      </c>
      <c r="H26" s="310">
        <v>322.25600000000003</v>
      </c>
      <c r="I26" s="308">
        <v>1065.044</v>
      </c>
      <c r="J26" s="309">
        <v>0</v>
      </c>
      <c r="K26" s="308"/>
      <c r="L26" s="309">
        <f t="shared" si="2"/>
        <v>1387.3000000000002</v>
      </c>
      <c r="M26" s="312">
        <f t="shared" si="8"/>
        <v>-0.28823109637425226</v>
      </c>
      <c r="N26" s="310">
        <v>3761.5429999999997</v>
      </c>
      <c r="O26" s="308">
        <v>5282.573000000001</v>
      </c>
      <c r="P26" s="309">
        <v>0</v>
      </c>
      <c r="Q26" s="308">
        <v>0</v>
      </c>
      <c r="R26" s="309">
        <f t="shared" si="4"/>
        <v>9044.116000000002</v>
      </c>
      <c r="S26" s="311">
        <f t="shared" si="5"/>
        <v>0.02483232581069675</v>
      </c>
      <c r="T26" s="310">
        <v>2782.589</v>
      </c>
      <c r="U26" s="308">
        <v>5233.9890000000005</v>
      </c>
      <c r="V26" s="309">
        <v>0</v>
      </c>
      <c r="W26" s="308">
        <v>0</v>
      </c>
      <c r="X26" s="292">
        <f t="shared" si="6"/>
        <v>8016.578</v>
      </c>
      <c r="Y26" s="307">
        <f t="shared" si="7"/>
        <v>0.1281766359661194</v>
      </c>
    </row>
    <row r="27" spans="1:25" ht="18.75" customHeight="1">
      <c r="A27" s="313" t="s">
        <v>325</v>
      </c>
      <c r="B27" s="310">
        <v>16.513</v>
      </c>
      <c r="C27" s="308">
        <v>177.318</v>
      </c>
      <c r="D27" s="309">
        <v>311.125</v>
      </c>
      <c r="E27" s="308">
        <v>19.56</v>
      </c>
      <c r="F27" s="309">
        <f t="shared" si="0"/>
        <v>524.516</v>
      </c>
      <c r="G27" s="311">
        <f t="shared" si="1"/>
        <v>0.011985433287045913</v>
      </c>
      <c r="H27" s="310">
        <v>0.003</v>
      </c>
      <c r="I27" s="308"/>
      <c r="J27" s="309">
        <v>114.445</v>
      </c>
      <c r="K27" s="308">
        <v>81.403</v>
      </c>
      <c r="L27" s="309">
        <f t="shared" si="2"/>
        <v>195.851</v>
      </c>
      <c r="M27" s="312">
        <f t="shared" si="8"/>
        <v>1.6781379722339942</v>
      </c>
      <c r="N27" s="310">
        <v>431.9149999999999</v>
      </c>
      <c r="O27" s="308">
        <v>1440.182</v>
      </c>
      <c r="P27" s="309">
        <v>2163.3810000000003</v>
      </c>
      <c r="Q27" s="308">
        <v>171.174</v>
      </c>
      <c r="R27" s="309">
        <f t="shared" si="4"/>
        <v>4206.652</v>
      </c>
      <c r="S27" s="311">
        <f t="shared" si="5"/>
        <v>0.011550156260293333</v>
      </c>
      <c r="T27" s="310">
        <v>5.088000000000001</v>
      </c>
      <c r="U27" s="308"/>
      <c r="V27" s="309">
        <v>545.9089999999999</v>
      </c>
      <c r="W27" s="308">
        <v>306.15500000000003</v>
      </c>
      <c r="X27" s="292">
        <f t="shared" si="6"/>
        <v>857.1519999999998</v>
      </c>
      <c r="Y27" s="307">
        <f t="shared" si="7"/>
        <v>3.907708317777945</v>
      </c>
    </row>
    <row r="28" spans="1:25" ht="18.75" customHeight="1">
      <c r="A28" s="313" t="s">
        <v>338</v>
      </c>
      <c r="B28" s="310">
        <v>262.626</v>
      </c>
      <c r="C28" s="308">
        <v>104.794</v>
      </c>
      <c r="D28" s="309">
        <v>0</v>
      </c>
      <c r="E28" s="308">
        <v>0</v>
      </c>
      <c r="F28" s="309">
        <f t="shared" si="0"/>
        <v>367.41999999999996</v>
      </c>
      <c r="G28" s="311">
        <f t="shared" si="1"/>
        <v>0.008395717000675689</v>
      </c>
      <c r="H28" s="310">
        <v>350.999</v>
      </c>
      <c r="I28" s="308">
        <v>103.465</v>
      </c>
      <c r="J28" s="309"/>
      <c r="K28" s="308"/>
      <c r="L28" s="309">
        <f t="shared" si="2"/>
        <v>454.46400000000006</v>
      </c>
      <c r="M28" s="312">
        <f t="shared" si="8"/>
        <v>-0.19153112237713021</v>
      </c>
      <c r="N28" s="310">
        <v>2034.883</v>
      </c>
      <c r="O28" s="308">
        <v>675.9730000000001</v>
      </c>
      <c r="P28" s="309"/>
      <c r="Q28" s="308"/>
      <c r="R28" s="309">
        <f t="shared" si="4"/>
        <v>2710.856</v>
      </c>
      <c r="S28" s="311">
        <f t="shared" si="5"/>
        <v>0.007443166299269287</v>
      </c>
      <c r="T28" s="310">
        <v>2763.2209999999995</v>
      </c>
      <c r="U28" s="308">
        <v>713.3870000000001</v>
      </c>
      <c r="V28" s="309"/>
      <c r="W28" s="308"/>
      <c r="X28" s="292">
        <f t="shared" si="6"/>
        <v>3476.6079999999997</v>
      </c>
      <c r="Y28" s="307">
        <f t="shared" si="7"/>
        <v>-0.22025836677589172</v>
      </c>
    </row>
    <row r="29" spans="1:25" ht="18.75" customHeight="1">
      <c r="A29" s="313" t="s">
        <v>339</v>
      </c>
      <c r="B29" s="310">
        <v>290.861</v>
      </c>
      <c r="C29" s="308">
        <v>0</v>
      </c>
      <c r="D29" s="309">
        <v>0</v>
      </c>
      <c r="E29" s="308">
        <v>0</v>
      </c>
      <c r="F29" s="309">
        <f t="shared" si="0"/>
        <v>290.861</v>
      </c>
      <c r="G29" s="311">
        <f t="shared" si="1"/>
        <v>0.006646308427776201</v>
      </c>
      <c r="H29" s="310">
        <v>263.46</v>
      </c>
      <c r="I29" s="308"/>
      <c r="J29" s="309"/>
      <c r="K29" s="308"/>
      <c r="L29" s="309">
        <f t="shared" si="2"/>
        <v>263.46</v>
      </c>
      <c r="M29" s="312">
        <f t="shared" si="8"/>
        <v>0.1040044029454188</v>
      </c>
      <c r="N29" s="310">
        <v>2341.8250000000003</v>
      </c>
      <c r="O29" s="308"/>
      <c r="P29" s="309"/>
      <c r="Q29" s="308"/>
      <c r="R29" s="309">
        <f t="shared" si="4"/>
        <v>2341.8250000000003</v>
      </c>
      <c r="S29" s="311">
        <f t="shared" si="5"/>
        <v>0.006429922105337317</v>
      </c>
      <c r="T29" s="310">
        <v>2843.6950000000006</v>
      </c>
      <c r="U29" s="308"/>
      <c r="V29" s="309"/>
      <c r="W29" s="308"/>
      <c r="X29" s="292">
        <f t="shared" si="6"/>
        <v>2843.6950000000006</v>
      </c>
      <c r="Y29" s="307">
        <f t="shared" si="7"/>
        <v>-0.17648517158134058</v>
      </c>
    </row>
    <row r="30" spans="1:25" ht="18.75" customHeight="1">
      <c r="A30" s="313" t="s">
        <v>324</v>
      </c>
      <c r="B30" s="310">
        <v>19.675</v>
      </c>
      <c r="C30" s="308">
        <v>208.76899999999998</v>
      </c>
      <c r="D30" s="309">
        <v>0</v>
      </c>
      <c r="E30" s="308">
        <v>0</v>
      </c>
      <c r="F30" s="309">
        <f t="shared" si="0"/>
        <v>228.444</v>
      </c>
      <c r="G30" s="311">
        <f t="shared" si="1"/>
        <v>0.005220051098204662</v>
      </c>
      <c r="H30" s="310">
        <v>23.918</v>
      </c>
      <c r="I30" s="308">
        <v>373.504</v>
      </c>
      <c r="J30" s="309"/>
      <c r="K30" s="308"/>
      <c r="L30" s="309">
        <f t="shared" si="2"/>
        <v>397.422</v>
      </c>
      <c r="M30" s="312">
        <f t="shared" si="8"/>
        <v>-0.4251853193834263</v>
      </c>
      <c r="N30" s="310">
        <v>233.44499999999996</v>
      </c>
      <c r="O30" s="308">
        <v>1970.3059999999998</v>
      </c>
      <c r="P30" s="309"/>
      <c r="Q30" s="308"/>
      <c r="R30" s="309">
        <f t="shared" si="4"/>
        <v>2203.7509999999997</v>
      </c>
      <c r="S30" s="311">
        <f t="shared" si="5"/>
        <v>0.006050813903498004</v>
      </c>
      <c r="T30" s="310">
        <v>293.31499999999994</v>
      </c>
      <c r="U30" s="308">
        <v>2235.654</v>
      </c>
      <c r="V30" s="309"/>
      <c r="W30" s="308"/>
      <c r="X30" s="292">
        <f t="shared" si="6"/>
        <v>2528.969</v>
      </c>
      <c r="Y30" s="307">
        <f t="shared" si="7"/>
        <v>-0.1285970686078004</v>
      </c>
    </row>
    <row r="31" spans="1:25" ht="18.75" customHeight="1" thickBot="1">
      <c r="A31" s="313" t="s">
        <v>59</v>
      </c>
      <c r="B31" s="310">
        <v>4.4990000000000006</v>
      </c>
      <c r="C31" s="308">
        <v>0</v>
      </c>
      <c r="D31" s="309">
        <v>0</v>
      </c>
      <c r="E31" s="308">
        <v>0</v>
      </c>
      <c r="F31" s="309">
        <f t="shared" si="0"/>
        <v>4.4990000000000006</v>
      </c>
      <c r="G31" s="311">
        <f t="shared" si="1"/>
        <v>0.00010280423163148422</v>
      </c>
      <c r="H31" s="310">
        <v>3.543</v>
      </c>
      <c r="I31" s="308"/>
      <c r="J31" s="309"/>
      <c r="K31" s="308"/>
      <c r="L31" s="309">
        <f t="shared" si="2"/>
        <v>3.543</v>
      </c>
      <c r="M31" s="312">
        <f t="shared" si="8"/>
        <v>0.2698278295230032</v>
      </c>
      <c r="N31" s="310">
        <v>60.519999999999996</v>
      </c>
      <c r="O31" s="308">
        <v>0</v>
      </c>
      <c r="P31" s="309">
        <v>0.09</v>
      </c>
      <c r="Q31" s="308">
        <v>0.08</v>
      </c>
      <c r="R31" s="309">
        <f t="shared" si="4"/>
        <v>60.69</v>
      </c>
      <c r="S31" s="311">
        <f t="shared" si="5"/>
        <v>0.00016663583853316182</v>
      </c>
      <c r="T31" s="310">
        <v>33.103</v>
      </c>
      <c r="U31" s="308">
        <v>27.8</v>
      </c>
      <c r="V31" s="309">
        <v>0.275</v>
      </c>
      <c r="W31" s="308">
        <v>0.1</v>
      </c>
      <c r="X31" s="292">
        <f t="shared" si="6"/>
        <v>61.278000000000006</v>
      </c>
      <c r="Y31" s="307">
        <f t="shared" si="7"/>
        <v>-0.009595613433858952</v>
      </c>
    </row>
    <row r="32" spans="1:25" s="347" customFormat="1" ht="18.75" customHeight="1">
      <c r="A32" s="356" t="s">
        <v>61</v>
      </c>
      <c r="B32" s="353">
        <f>SUM(B33:B36)</f>
        <v>2829.912</v>
      </c>
      <c r="C32" s="352">
        <f>SUM(C33:C36)</f>
        <v>2294.035</v>
      </c>
      <c r="D32" s="351">
        <f>SUM(D33:D36)</f>
        <v>1.5150000000000001</v>
      </c>
      <c r="E32" s="352">
        <f>SUM(E33:E36)</f>
        <v>112.32400000000001</v>
      </c>
      <c r="F32" s="351">
        <f t="shared" si="0"/>
        <v>5237.786</v>
      </c>
      <c r="G32" s="354">
        <f t="shared" si="1"/>
        <v>0.11968583355860082</v>
      </c>
      <c r="H32" s="353">
        <f>SUM(H33:H36)</f>
        <v>2444.7830000000004</v>
      </c>
      <c r="I32" s="352">
        <f>SUM(I33:I36)</f>
        <v>2403.9329999999995</v>
      </c>
      <c r="J32" s="351">
        <f>SUM(J33:J36)</f>
        <v>0.45</v>
      </c>
      <c r="K32" s="352">
        <f>SUM(K33:K36)</f>
        <v>0.52</v>
      </c>
      <c r="L32" s="351">
        <f t="shared" si="2"/>
        <v>4849.686000000001</v>
      </c>
      <c r="M32" s="355">
        <f t="shared" si="8"/>
        <v>0.08002579960846945</v>
      </c>
      <c r="N32" s="353">
        <f>SUM(N33:N36)</f>
        <v>21155.435</v>
      </c>
      <c r="O32" s="352">
        <f>SUM(O33:O36)</f>
        <v>17154.129999999997</v>
      </c>
      <c r="P32" s="351">
        <f>SUM(P33:P36)</f>
        <v>616.7429999999998</v>
      </c>
      <c r="Q32" s="352">
        <f>SUM(Q33:Q36)</f>
        <v>470.285</v>
      </c>
      <c r="R32" s="351">
        <f t="shared" si="4"/>
        <v>39396.59300000001</v>
      </c>
      <c r="S32" s="354">
        <f t="shared" si="5"/>
        <v>0.10817077459061947</v>
      </c>
      <c r="T32" s="353">
        <f>SUM(T33:T36)</f>
        <v>19553.147000000004</v>
      </c>
      <c r="U32" s="352">
        <f>SUM(U33:U36)</f>
        <v>15340.713000000005</v>
      </c>
      <c r="V32" s="351">
        <f>SUM(V33:V36)</f>
        <v>4.066000000000001</v>
      </c>
      <c r="W32" s="352">
        <f>SUM(W33:W36)</f>
        <v>87.79</v>
      </c>
      <c r="X32" s="351">
        <f t="shared" si="6"/>
        <v>34985.71600000001</v>
      </c>
      <c r="Y32" s="348">
        <f t="shared" si="7"/>
        <v>0.12607651076799464</v>
      </c>
    </row>
    <row r="33" spans="1:25" s="283" customFormat="1" ht="18.75" customHeight="1">
      <c r="A33" s="298" t="s">
        <v>326</v>
      </c>
      <c r="B33" s="296">
        <v>1505.655</v>
      </c>
      <c r="C33" s="293">
        <v>1406.879</v>
      </c>
      <c r="D33" s="292">
        <v>0.877</v>
      </c>
      <c r="E33" s="293">
        <v>111.20700000000001</v>
      </c>
      <c r="F33" s="292">
        <f t="shared" si="0"/>
        <v>3024.6179999999995</v>
      </c>
      <c r="G33" s="295">
        <f t="shared" si="1"/>
        <v>0.06911392075322437</v>
      </c>
      <c r="H33" s="296">
        <v>1244.002</v>
      </c>
      <c r="I33" s="293">
        <v>1301.2199999999998</v>
      </c>
      <c r="J33" s="292">
        <v>0</v>
      </c>
      <c r="K33" s="293">
        <v>0.32</v>
      </c>
      <c r="L33" s="292">
        <f t="shared" si="2"/>
        <v>2545.542</v>
      </c>
      <c r="M33" s="297">
        <f t="shared" si="8"/>
        <v>0.1882019624897171</v>
      </c>
      <c r="N33" s="296">
        <v>11725.559000000001</v>
      </c>
      <c r="O33" s="293">
        <v>10253.900999999998</v>
      </c>
      <c r="P33" s="292">
        <v>612.4789999999998</v>
      </c>
      <c r="Q33" s="293">
        <v>386.485</v>
      </c>
      <c r="R33" s="292">
        <f t="shared" si="4"/>
        <v>22978.424</v>
      </c>
      <c r="S33" s="295">
        <f t="shared" si="5"/>
        <v>0.06309159583803807</v>
      </c>
      <c r="T33" s="294">
        <v>11945.707000000002</v>
      </c>
      <c r="U33" s="293">
        <v>9042.246000000005</v>
      </c>
      <c r="V33" s="292">
        <v>0.33</v>
      </c>
      <c r="W33" s="293">
        <v>1.1460000000000001</v>
      </c>
      <c r="X33" s="292">
        <f t="shared" si="6"/>
        <v>20989.42900000001</v>
      </c>
      <c r="Y33" s="291">
        <f t="shared" si="7"/>
        <v>0.09476174887844668</v>
      </c>
    </row>
    <row r="34" spans="1:25" s="283" customFormat="1" ht="18.75" customHeight="1">
      <c r="A34" s="298" t="s">
        <v>327</v>
      </c>
      <c r="B34" s="296">
        <v>1123.585</v>
      </c>
      <c r="C34" s="293">
        <v>710.595</v>
      </c>
      <c r="D34" s="292">
        <v>0</v>
      </c>
      <c r="E34" s="293">
        <v>0</v>
      </c>
      <c r="F34" s="292">
        <f>SUM(B34:E34)</f>
        <v>1834.18</v>
      </c>
      <c r="G34" s="295">
        <f>F34/$F$9</f>
        <v>0.04191186165233068</v>
      </c>
      <c r="H34" s="296">
        <v>1002.849</v>
      </c>
      <c r="I34" s="293">
        <v>943.684</v>
      </c>
      <c r="J34" s="292">
        <v>0</v>
      </c>
      <c r="K34" s="293">
        <v>0</v>
      </c>
      <c r="L34" s="292">
        <f>SUM(H34:K34)</f>
        <v>1946.533</v>
      </c>
      <c r="M34" s="297">
        <f>IF(ISERROR(F34/L34-1),"         /0",(F34/L34-1))</f>
        <v>-0.05771954546878977</v>
      </c>
      <c r="N34" s="296">
        <v>8085.790999999999</v>
      </c>
      <c r="O34" s="293">
        <v>5250.7350000000015</v>
      </c>
      <c r="P34" s="292">
        <v>0.625</v>
      </c>
      <c r="Q34" s="293">
        <v>0</v>
      </c>
      <c r="R34" s="292">
        <f>SUM(N34:Q34)</f>
        <v>13337.151000000002</v>
      </c>
      <c r="S34" s="295">
        <f>R34/$R$9</f>
        <v>0.03661966288562198</v>
      </c>
      <c r="T34" s="294">
        <v>6026.668000000001</v>
      </c>
      <c r="U34" s="293">
        <v>5219.372</v>
      </c>
      <c r="V34" s="292">
        <v>0.16799999999999998</v>
      </c>
      <c r="W34" s="293">
        <v>1.815</v>
      </c>
      <c r="X34" s="292">
        <f t="shared" si="6"/>
        <v>11248.023000000001</v>
      </c>
      <c r="Y34" s="291">
        <f>IF(ISERROR(R34/X34-1),"         /0",IF(R34/X34&gt;5,"  *  ",(R34/X34-1)))</f>
        <v>0.18573290612937043</v>
      </c>
    </row>
    <row r="35" spans="1:25" s="283" customFormat="1" ht="18.75" customHeight="1">
      <c r="A35" s="298" t="s">
        <v>328</v>
      </c>
      <c r="B35" s="296">
        <v>159.963</v>
      </c>
      <c r="C35" s="293">
        <v>164.35</v>
      </c>
      <c r="D35" s="292">
        <v>0.08</v>
      </c>
      <c r="E35" s="293">
        <v>0</v>
      </c>
      <c r="F35" s="292">
        <f>SUM(B35:E35)</f>
        <v>324.393</v>
      </c>
      <c r="G35" s="295">
        <f>F35/$F$9</f>
        <v>0.0074125301426165935</v>
      </c>
      <c r="H35" s="296">
        <v>126.19500000000001</v>
      </c>
      <c r="I35" s="293">
        <v>155.041</v>
      </c>
      <c r="J35" s="292">
        <v>0</v>
      </c>
      <c r="K35" s="293">
        <v>0</v>
      </c>
      <c r="L35" s="292">
        <f>SUM(H35:K35)</f>
        <v>281.236</v>
      </c>
      <c r="M35" s="297">
        <f>IF(ISERROR(F35/L35-1),"         /0",(F35/L35-1))</f>
        <v>0.15345474974754292</v>
      </c>
      <c r="N35" s="296">
        <v>865.6160000000003</v>
      </c>
      <c r="O35" s="293">
        <v>1612.822</v>
      </c>
      <c r="P35" s="292">
        <v>0.08</v>
      </c>
      <c r="Q35" s="293">
        <v>5.098</v>
      </c>
      <c r="R35" s="292">
        <f>SUM(N35:Q35)</f>
        <v>2483.616</v>
      </c>
      <c r="S35" s="295">
        <f>R35/$R$9</f>
        <v>0.006819236031543537</v>
      </c>
      <c r="T35" s="294">
        <v>958.2680000000001</v>
      </c>
      <c r="U35" s="293">
        <v>852.4910000000001</v>
      </c>
      <c r="V35" s="292">
        <v>0</v>
      </c>
      <c r="W35" s="293">
        <v>83.4</v>
      </c>
      <c r="X35" s="292">
        <f t="shared" si="6"/>
        <v>1894.1590000000003</v>
      </c>
      <c r="Y35" s="291">
        <f>IF(ISERROR(R35/X35-1),"         /0",IF(R35/X35&gt;5,"  *  ",(R35/X35-1)))</f>
        <v>0.3111972120608668</v>
      </c>
    </row>
    <row r="36" spans="1:25" s="283" customFormat="1" ht="18.75" customHeight="1" thickBot="1">
      <c r="A36" s="298" t="s">
        <v>59</v>
      </c>
      <c r="B36" s="296">
        <v>40.708999999999996</v>
      </c>
      <c r="C36" s="293">
        <v>12.211</v>
      </c>
      <c r="D36" s="292">
        <v>0.558</v>
      </c>
      <c r="E36" s="293">
        <v>1.117</v>
      </c>
      <c r="F36" s="292">
        <f t="shared" si="0"/>
        <v>54.59499999999999</v>
      </c>
      <c r="G36" s="295">
        <f t="shared" si="1"/>
        <v>0.0012475210104291796</v>
      </c>
      <c r="H36" s="296">
        <v>71.73700000000001</v>
      </c>
      <c r="I36" s="293">
        <v>3.9879999999999995</v>
      </c>
      <c r="J36" s="292">
        <v>0.45</v>
      </c>
      <c r="K36" s="293">
        <v>0.2</v>
      </c>
      <c r="L36" s="292">
        <f t="shared" si="2"/>
        <v>76.37500000000001</v>
      </c>
      <c r="M36" s="297">
        <f t="shared" si="8"/>
        <v>-0.2851718494271688</v>
      </c>
      <c r="N36" s="296">
        <v>478.46900000000005</v>
      </c>
      <c r="O36" s="293">
        <v>36.672</v>
      </c>
      <c r="P36" s="292">
        <v>3.559</v>
      </c>
      <c r="Q36" s="293">
        <v>78.70200000000001</v>
      </c>
      <c r="R36" s="292">
        <f t="shared" si="4"/>
        <v>597.402</v>
      </c>
      <c r="S36" s="295">
        <f t="shared" si="5"/>
        <v>0.0016402798354158503</v>
      </c>
      <c r="T36" s="294">
        <v>622.504</v>
      </c>
      <c r="U36" s="293">
        <v>226.60399999999998</v>
      </c>
      <c r="V36" s="292">
        <v>3.5680000000000005</v>
      </c>
      <c r="W36" s="293">
        <v>1.429</v>
      </c>
      <c r="X36" s="292">
        <f t="shared" si="6"/>
        <v>854.1049999999999</v>
      </c>
      <c r="Y36" s="291">
        <f t="shared" si="7"/>
        <v>-0.30055203985458445</v>
      </c>
    </row>
    <row r="37" spans="1:25" s="347" customFormat="1" ht="18.75" customHeight="1">
      <c r="A37" s="356" t="s">
        <v>60</v>
      </c>
      <c r="B37" s="353">
        <f>SUM(B38:B41)</f>
        <v>330.527</v>
      </c>
      <c r="C37" s="352">
        <f>SUM(C38:C41)</f>
        <v>171.59</v>
      </c>
      <c r="D37" s="351">
        <f>SUM(D38:D41)</f>
        <v>30.008</v>
      </c>
      <c r="E37" s="352">
        <f>SUM(E38:E41)</f>
        <v>3.914</v>
      </c>
      <c r="F37" s="351">
        <f t="shared" si="0"/>
        <v>536.039</v>
      </c>
      <c r="G37" s="354">
        <f t="shared" si="1"/>
        <v>0.012248739168595056</v>
      </c>
      <c r="H37" s="353">
        <f>SUM(H38:H41)</f>
        <v>483.284</v>
      </c>
      <c r="I37" s="352">
        <f>SUM(I38:I41)</f>
        <v>533.6940000000001</v>
      </c>
      <c r="J37" s="351">
        <f>SUM(J38:J41)</f>
        <v>55.638</v>
      </c>
      <c r="K37" s="352">
        <f>SUM(K38:K41)</f>
        <v>2.228</v>
      </c>
      <c r="L37" s="351">
        <f t="shared" si="2"/>
        <v>1074.844</v>
      </c>
      <c r="M37" s="355">
        <f t="shared" si="8"/>
        <v>-0.5012866983487837</v>
      </c>
      <c r="N37" s="353">
        <f>SUM(N38:N41)</f>
        <v>4594.182</v>
      </c>
      <c r="O37" s="352">
        <f>SUM(O38:O41)</f>
        <v>1257.3259999999998</v>
      </c>
      <c r="P37" s="351">
        <f>SUM(P38:P41)</f>
        <v>290.635</v>
      </c>
      <c r="Q37" s="352">
        <f>SUM(Q38:Q41)</f>
        <v>55.212999999999994</v>
      </c>
      <c r="R37" s="351">
        <f t="shared" si="4"/>
        <v>6197.356</v>
      </c>
      <c r="S37" s="354">
        <f t="shared" si="5"/>
        <v>0.017016009453757155</v>
      </c>
      <c r="T37" s="353">
        <f>SUM(T38:T41)</f>
        <v>4937.986999999999</v>
      </c>
      <c r="U37" s="352">
        <f>SUM(U38:U41)</f>
        <v>3858.218</v>
      </c>
      <c r="V37" s="351">
        <f>SUM(V38:V41)</f>
        <v>545.713</v>
      </c>
      <c r="W37" s="352">
        <f>SUM(W38:W41)</f>
        <v>51.702</v>
      </c>
      <c r="X37" s="351">
        <f t="shared" si="6"/>
        <v>9393.619999999997</v>
      </c>
      <c r="Y37" s="348">
        <f t="shared" si="7"/>
        <v>-0.3402590268714296</v>
      </c>
    </row>
    <row r="38" spans="1:25" ht="18.75" customHeight="1">
      <c r="A38" s="298" t="s">
        <v>332</v>
      </c>
      <c r="B38" s="296">
        <v>293.062</v>
      </c>
      <c r="C38" s="293">
        <v>108.18100000000001</v>
      </c>
      <c r="D38" s="292">
        <v>0</v>
      </c>
      <c r="E38" s="293">
        <v>0</v>
      </c>
      <c r="F38" s="292">
        <f t="shared" si="0"/>
        <v>401.24300000000005</v>
      </c>
      <c r="G38" s="295">
        <f t="shared" si="1"/>
        <v>0.009168588200158173</v>
      </c>
      <c r="H38" s="296">
        <v>316.85699999999997</v>
      </c>
      <c r="I38" s="293">
        <v>526.243</v>
      </c>
      <c r="J38" s="292">
        <v>0.208</v>
      </c>
      <c r="K38" s="293">
        <v>0</v>
      </c>
      <c r="L38" s="292">
        <f t="shared" si="2"/>
        <v>843.308</v>
      </c>
      <c r="M38" s="297">
        <f t="shared" si="8"/>
        <v>-0.5242034938598945</v>
      </c>
      <c r="N38" s="296">
        <v>3693.2509999999993</v>
      </c>
      <c r="O38" s="293">
        <v>1003.3979999999999</v>
      </c>
      <c r="P38" s="292">
        <v>2.077</v>
      </c>
      <c r="Q38" s="293">
        <v>0.25</v>
      </c>
      <c r="R38" s="292">
        <f t="shared" si="4"/>
        <v>4698.976</v>
      </c>
      <c r="S38" s="295">
        <f t="shared" si="5"/>
        <v>0.012901924633501444</v>
      </c>
      <c r="T38" s="294">
        <v>3794.8359999999984</v>
      </c>
      <c r="U38" s="293">
        <v>3708.785</v>
      </c>
      <c r="V38" s="292">
        <v>2.0690000000000004</v>
      </c>
      <c r="W38" s="293">
        <v>0.239</v>
      </c>
      <c r="X38" s="292">
        <f t="shared" si="6"/>
        <v>7505.928999999998</v>
      </c>
      <c r="Y38" s="291">
        <f t="shared" si="7"/>
        <v>-0.3739647683850992</v>
      </c>
    </row>
    <row r="39" spans="1:25" ht="18.75" customHeight="1">
      <c r="A39" s="298" t="s">
        <v>340</v>
      </c>
      <c r="B39" s="296">
        <v>35.51</v>
      </c>
      <c r="C39" s="293">
        <v>62.748</v>
      </c>
      <c r="D39" s="292">
        <v>0</v>
      </c>
      <c r="E39" s="293">
        <v>0</v>
      </c>
      <c r="F39" s="292">
        <f>SUM(B39:E39)</f>
        <v>98.258</v>
      </c>
      <c r="G39" s="295">
        <f>F39/$F$9</f>
        <v>0.002245240762757585</v>
      </c>
      <c r="H39" s="296">
        <v>150.175</v>
      </c>
      <c r="I39" s="293"/>
      <c r="J39" s="292"/>
      <c r="K39" s="293"/>
      <c r="L39" s="292">
        <f>SUM(H39:K39)</f>
        <v>150.175</v>
      </c>
      <c r="M39" s="297">
        <f>IF(ISERROR(F39/L39-1),"         /0",(F39/L39-1))</f>
        <v>-0.3457100049941736</v>
      </c>
      <c r="N39" s="296">
        <v>806.3140000000002</v>
      </c>
      <c r="O39" s="293">
        <v>204.08799999999997</v>
      </c>
      <c r="P39" s="292"/>
      <c r="Q39" s="293"/>
      <c r="R39" s="292">
        <f>SUM(N39:Q39)</f>
        <v>1010.4020000000002</v>
      </c>
      <c r="S39" s="295">
        <f>R39/$R$9</f>
        <v>0.002774249209516952</v>
      </c>
      <c r="T39" s="294">
        <v>988.703</v>
      </c>
      <c r="U39" s="293">
        <v>49.67</v>
      </c>
      <c r="V39" s="292"/>
      <c r="W39" s="293"/>
      <c r="X39" s="292">
        <f>SUM(T39:W39)</f>
        <v>1038.373</v>
      </c>
      <c r="Y39" s="291">
        <f>IF(ISERROR(R39/X39-1),"         /0",IF(R39/X39&gt;5,"  *  ",(R39/X39-1)))</f>
        <v>-0.026937333694154075</v>
      </c>
    </row>
    <row r="40" spans="1:25" ht="18.75" customHeight="1">
      <c r="A40" s="298" t="s">
        <v>333</v>
      </c>
      <c r="B40" s="296">
        <v>0.08</v>
      </c>
      <c r="C40" s="293">
        <v>0.661</v>
      </c>
      <c r="D40" s="292">
        <v>29.918</v>
      </c>
      <c r="E40" s="293">
        <v>3.914</v>
      </c>
      <c r="F40" s="292">
        <f>SUM(B40:E40)</f>
        <v>34.573</v>
      </c>
      <c r="G40" s="295">
        <f>F40/$F$9</f>
        <v>0.0007900090464981782</v>
      </c>
      <c r="H40" s="296">
        <v>14.117999999999999</v>
      </c>
      <c r="I40" s="293">
        <v>7.4510000000000005</v>
      </c>
      <c r="J40" s="292">
        <v>55.43</v>
      </c>
      <c r="K40" s="293">
        <v>2.228</v>
      </c>
      <c r="L40" s="292">
        <f>SUM(H40:K40)</f>
        <v>79.22699999999999</v>
      </c>
      <c r="M40" s="297">
        <f>IF(ISERROR(F40/L40-1),"         /0",(F40/L40-1))</f>
        <v>-0.5636209877945649</v>
      </c>
      <c r="N40" s="296">
        <v>74.12499999999999</v>
      </c>
      <c r="O40" s="293">
        <v>49.84</v>
      </c>
      <c r="P40" s="292">
        <v>288.468</v>
      </c>
      <c r="Q40" s="293">
        <v>54.962999999999994</v>
      </c>
      <c r="R40" s="292">
        <f>SUM(N40:Q40)</f>
        <v>467.39599999999996</v>
      </c>
      <c r="S40" s="295">
        <f>R40/$R$9</f>
        <v>0.0012833238488555892</v>
      </c>
      <c r="T40" s="294">
        <v>138.662</v>
      </c>
      <c r="U40" s="293">
        <v>95.008</v>
      </c>
      <c r="V40" s="292">
        <v>543.071</v>
      </c>
      <c r="W40" s="293">
        <v>50.62</v>
      </c>
      <c r="X40" s="292">
        <f>SUM(T40:W40)</f>
        <v>827.361</v>
      </c>
      <c r="Y40" s="291">
        <f>IF(ISERROR(R40/X40-1),"         /0",IF(R40/X40&gt;5,"  *  ",(R40/X40-1)))</f>
        <v>-0.435076103417976</v>
      </c>
    </row>
    <row r="41" spans="1:25" ht="18.75" customHeight="1" thickBot="1">
      <c r="A41" s="298" t="s">
        <v>59</v>
      </c>
      <c r="B41" s="296">
        <v>1.875</v>
      </c>
      <c r="C41" s="293">
        <v>0</v>
      </c>
      <c r="D41" s="292">
        <v>0.09</v>
      </c>
      <c r="E41" s="293">
        <v>0</v>
      </c>
      <c r="F41" s="292">
        <f t="shared" si="0"/>
        <v>1.965</v>
      </c>
      <c r="G41" s="295">
        <f t="shared" si="1"/>
        <v>4.490115918112169E-05</v>
      </c>
      <c r="H41" s="296">
        <v>2.134</v>
      </c>
      <c r="I41" s="293">
        <v>0</v>
      </c>
      <c r="J41" s="292"/>
      <c r="K41" s="293"/>
      <c r="L41" s="292">
        <f t="shared" si="2"/>
        <v>2.134</v>
      </c>
      <c r="M41" s="297">
        <f t="shared" si="8"/>
        <v>-0.07919400187441417</v>
      </c>
      <c r="N41" s="296">
        <v>20.492</v>
      </c>
      <c r="O41" s="293">
        <v>0</v>
      </c>
      <c r="P41" s="292">
        <v>0.09</v>
      </c>
      <c r="Q41" s="293"/>
      <c r="R41" s="292">
        <f t="shared" si="4"/>
        <v>20.582</v>
      </c>
      <c r="S41" s="295">
        <f t="shared" si="5"/>
        <v>5.651176188316917E-05</v>
      </c>
      <c r="T41" s="294">
        <v>15.786000000000001</v>
      </c>
      <c r="U41" s="293">
        <v>4.755000000000001</v>
      </c>
      <c r="V41" s="292">
        <v>0.573</v>
      </c>
      <c r="W41" s="293">
        <v>0.843</v>
      </c>
      <c r="X41" s="292">
        <f t="shared" si="6"/>
        <v>21.957000000000004</v>
      </c>
      <c r="Y41" s="291">
        <f t="shared" si="7"/>
        <v>-0.06262239832399707</v>
      </c>
    </row>
    <row r="42" spans="1:25" s="283" customFormat="1" ht="18.75" customHeight="1" thickBot="1">
      <c r="A42" s="343" t="s">
        <v>59</v>
      </c>
      <c r="B42" s="340">
        <v>58.17</v>
      </c>
      <c r="C42" s="339">
        <v>3.8</v>
      </c>
      <c r="D42" s="338">
        <v>0</v>
      </c>
      <c r="E42" s="339">
        <v>0</v>
      </c>
      <c r="F42" s="338">
        <f t="shared" si="0"/>
        <v>61.97</v>
      </c>
      <c r="G42" s="341">
        <f t="shared" si="1"/>
        <v>0.0014160431727501836</v>
      </c>
      <c r="H42" s="340">
        <v>25.556000000000004</v>
      </c>
      <c r="I42" s="339">
        <v>0.398</v>
      </c>
      <c r="J42" s="338">
        <v>0</v>
      </c>
      <c r="K42" s="339">
        <v>0</v>
      </c>
      <c r="L42" s="338">
        <f t="shared" si="2"/>
        <v>25.954000000000004</v>
      </c>
      <c r="M42" s="342">
        <f t="shared" si="8"/>
        <v>1.387685905833397</v>
      </c>
      <c r="N42" s="340">
        <v>407.8649999999999</v>
      </c>
      <c r="O42" s="339">
        <v>17.108</v>
      </c>
      <c r="P42" s="338">
        <v>3.8449999999999998</v>
      </c>
      <c r="Q42" s="339">
        <v>0.16999999999999998</v>
      </c>
      <c r="R42" s="338">
        <f t="shared" si="4"/>
        <v>428.98799999999994</v>
      </c>
      <c r="S42" s="341">
        <f t="shared" si="5"/>
        <v>0.0011778674427527437</v>
      </c>
      <c r="T42" s="340">
        <v>331.26800000000003</v>
      </c>
      <c r="U42" s="339">
        <v>48.93000000000001</v>
      </c>
      <c r="V42" s="338">
        <v>0</v>
      </c>
      <c r="W42" s="339">
        <v>11.767</v>
      </c>
      <c r="X42" s="338">
        <v>0</v>
      </c>
      <c r="Y42" s="335" t="str">
        <f t="shared" si="7"/>
        <v>         /0</v>
      </c>
    </row>
    <row r="43" ht="15" thickTop="1">
      <c r="A43" s="178" t="s">
        <v>44</v>
      </c>
    </row>
    <row r="44" ht="14.25">
      <c r="A44" s="178" t="s">
        <v>58</v>
      </c>
    </row>
    <row r="45" ht="14.25">
      <c r="A45" s="185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3:Y65536 M43:M65536 Y3 M3 M5:M8 Y5:Y8">
    <cfRule type="cellIs" priority="1" dxfId="69" operator="lessThan" stopIfTrue="1">
      <formula>0</formula>
    </cfRule>
  </conditionalFormatting>
  <conditionalFormatting sqref="Y9:Y42 M9:M42">
    <cfRule type="cellIs" priority="2" dxfId="69" operator="lessThan" stopIfTrue="1">
      <formula>0</formula>
    </cfRule>
    <cfRule type="cellIs" priority="3" dxfId="71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7"/>
  <sheetViews>
    <sheetView showGridLines="0" zoomScale="80" zoomScaleNormal="80" zoomScalePageLayoutView="0" workbookViewId="0" topLeftCell="A16">
      <selection activeCell="T74" sqref="T74:W74"/>
    </sheetView>
  </sheetViews>
  <sheetFormatPr defaultColWidth="8.00390625" defaultRowHeight="15"/>
  <cols>
    <col min="1" max="1" width="22.8515625" style="185" customWidth="1"/>
    <col min="2" max="2" width="8.421875" style="185" customWidth="1"/>
    <col min="3" max="3" width="9.7109375" style="185" bestFit="1" customWidth="1"/>
    <col min="4" max="4" width="8.00390625" style="185" bestFit="1" customWidth="1"/>
    <col min="5" max="5" width="9.7109375" style="185" bestFit="1" customWidth="1"/>
    <col min="6" max="6" width="8.57421875" style="185" customWidth="1"/>
    <col min="7" max="7" width="9.421875" style="185" customWidth="1"/>
    <col min="8" max="8" width="9.28125" style="185" bestFit="1" customWidth="1"/>
    <col min="9" max="9" width="9.7109375" style="185" bestFit="1" customWidth="1"/>
    <col min="10" max="10" width="8.140625" style="185" customWidth="1"/>
    <col min="11" max="11" width="9.00390625" style="185" customWidth="1"/>
    <col min="12" max="12" width="9.140625" style="185" customWidth="1"/>
    <col min="13" max="13" width="10.28125" style="185" bestFit="1" customWidth="1"/>
    <col min="14" max="14" width="9.28125" style="185" bestFit="1" customWidth="1"/>
    <col min="15" max="15" width="10.140625" style="185" customWidth="1"/>
    <col min="16" max="16" width="8.421875" style="185" bestFit="1" customWidth="1"/>
    <col min="17" max="17" width="9.140625" style="185" customWidth="1"/>
    <col min="18" max="18" width="9.8515625" style="185" bestFit="1" customWidth="1"/>
    <col min="19" max="19" width="9.140625" style="185" customWidth="1"/>
    <col min="20" max="20" width="10.421875" style="185" customWidth="1"/>
    <col min="21" max="21" width="10.28125" style="185" customWidth="1"/>
    <col min="22" max="22" width="8.8515625" style="185" customWidth="1"/>
    <col min="23" max="23" width="10.28125" style="185" customWidth="1"/>
    <col min="24" max="24" width="9.8515625" style="185" bestFit="1" customWidth="1"/>
    <col min="25" max="25" width="8.7109375" style="185" bestFit="1" customWidth="1"/>
    <col min="26" max="16384" width="8.00390625" style="185" customWidth="1"/>
  </cols>
  <sheetData>
    <row r="1" spans="24:25" ht="18.75" thickBot="1">
      <c r="X1" s="635" t="s">
        <v>28</v>
      </c>
      <c r="Y1" s="636"/>
    </row>
    <row r="2" ht="5.25" customHeight="1" thickBot="1"/>
    <row r="3" spans="1:25" ht="24.75" customHeight="1" thickTop="1">
      <c r="A3" s="696" t="s">
        <v>76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8"/>
    </row>
    <row r="4" spans="1:25" ht="21" customHeight="1" thickBot="1">
      <c r="A4" s="707" t="s">
        <v>46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9"/>
    </row>
    <row r="5" spans="1:25" s="334" customFormat="1" ht="15.75" customHeight="1" thickBot="1" thickTop="1">
      <c r="A5" s="640" t="s">
        <v>71</v>
      </c>
      <c r="B5" s="713" t="s">
        <v>37</v>
      </c>
      <c r="C5" s="714"/>
      <c r="D5" s="714"/>
      <c r="E5" s="714"/>
      <c r="F5" s="714"/>
      <c r="G5" s="714"/>
      <c r="H5" s="714"/>
      <c r="I5" s="714"/>
      <c r="J5" s="715"/>
      <c r="K5" s="715"/>
      <c r="L5" s="715"/>
      <c r="M5" s="715"/>
      <c r="N5" s="753" t="s">
        <v>36</v>
      </c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7"/>
    </row>
    <row r="6" spans="1:25" s="225" customFormat="1" ht="26.25" customHeight="1">
      <c r="A6" s="641"/>
      <c r="B6" s="702" t="s">
        <v>455</v>
      </c>
      <c r="C6" s="703"/>
      <c r="D6" s="703"/>
      <c r="E6" s="703"/>
      <c r="F6" s="703"/>
      <c r="G6" s="699" t="s">
        <v>35</v>
      </c>
      <c r="H6" s="702" t="s">
        <v>456</v>
      </c>
      <c r="I6" s="703"/>
      <c r="J6" s="703"/>
      <c r="K6" s="703"/>
      <c r="L6" s="703"/>
      <c r="M6" s="710" t="s">
        <v>34</v>
      </c>
      <c r="N6" s="754" t="s">
        <v>457</v>
      </c>
      <c r="O6" s="703"/>
      <c r="P6" s="703"/>
      <c r="Q6" s="703"/>
      <c r="R6" s="703"/>
      <c r="S6" s="727" t="s">
        <v>35</v>
      </c>
      <c r="T6" s="702" t="s">
        <v>458</v>
      </c>
      <c r="U6" s="703"/>
      <c r="V6" s="703"/>
      <c r="W6" s="703"/>
      <c r="X6" s="703"/>
      <c r="Y6" s="730" t="s">
        <v>34</v>
      </c>
    </row>
    <row r="7" spans="1:25" s="225" customFormat="1" ht="26.25" customHeight="1">
      <c r="A7" s="642"/>
      <c r="B7" s="691" t="s">
        <v>22</v>
      </c>
      <c r="C7" s="692"/>
      <c r="D7" s="693" t="s">
        <v>21</v>
      </c>
      <c r="E7" s="723"/>
      <c r="F7" s="694" t="s">
        <v>17</v>
      </c>
      <c r="G7" s="700"/>
      <c r="H7" s="691" t="s">
        <v>22</v>
      </c>
      <c r="I7" s="692"/>
      <c r="J7" s="693" t="s">
        <v>21</v>
      </c>
      <c r="K7" s="723"/>
      <c r="L7" s="694" t="s">
        <v>17</v>
      </c>
      <c r="M7" s="711"/>
      <c r="N7" s="755" t="s">
        <v>22</v>
      </c>
      <c r="O7" s="692"/>
      <c r="P7" s="693" t="s">
        <v>21</v>
      </c>
      <c r="Q7" s="723"/>
      <c r="R7" s="694" t="s">
        <v>17</v>
      </c>
      <c r="S7" s="728"/>
      <c r="T7" s="691" t="s">
        <v>22</v>
      </c>
      <c r="U7" s="692"/>
      <c r="V7" s="693" t="s">
        <v>21</v>
      </c>
      <c r="W7" s="723"/>
      <c r="X7" s="694" t="s">
        <v>17</v>
      </c>
      <c r="Y7" s="731"/>
    </row>
    <row r="8" spans="1:25" s="330" customFormat="1" ht="28.5" thickBot="1">
      <c r="A8" s="643"/>
      <c r="B8" s="333" t="s">
        <v>32</v>
      </c>
      <c r="C8" s="331" t="s">
        <v>31</v>
      </c>
      <c r="D8" s="332" t="s">
        <v>32</v>
      </c>
      <c r="E8" s="374" t="s">
        <v>31</v>
      </c>
      <c r="F8" s="695"/>
      <c r="G8" s="701"/>
      <c r="H8" s="333" t="s">
        <v>32</v>
      </c>
      <c r="I8" s="331" t="s">
        <v>31</v>
      </c>
      <c r="J8" s="332" t="s">
        <v>32</v>
      </c>
      <c r="K8" s="374" t="s">
        <v>31</v>
      </c>
      <c r="L8" s="695"/>
      <c r="M8" s="712"/>
      <c r="N8" s="756" t="s">
        <v>32</v>
      </c>
      <c r="O8" s="331" t="s">
        <v>31</v>
      </c>
      <c r="P8" s="332" t="s">
        <v>32</v>
      </c>
      <c r="Q8" s="374" t="s">
        <v>31</v>
      </c>
      <c r="R8" s="695"/>
      <c r="S8" s="729"/>
      <c r="T8" s="333" t="s">
        <v>32</v>
      </c>
      <c r="U8" s="331" t="s">
        <v>31</v>
      </c>
      <c r="V8" s="332" t="s">
        <v>32</v>
      </c>
      <c r="W8" s="374" t="s">
        <v>31</v>
      </c>
      <c r="X8" s="695"/>
      <c r="Y8" s="732"/>
    </row>
    <row r="9" spans="1:25" s="214" customFormat="1" ht="18" customHeight="1" thickBot="1" thickTop="1">
      <c r="A9" s="402" t="s">
        <v>24</v>
      </c>
      <c r="B9" s="400">
        <f>B10+B27+B46+B56+B70+B74</f>
        <v>21903.646999999997</v>
      </c>
      <c r="C9" s="399">
        <f>C10+C27+C46+C56+C70+C74</f>
        <v>15068.443</v>
      </c>
      <c r="D9" s="397">
        <f>D10+D27+D46+D56+D70+D74</f>
        <v>3649.381999999999</v>
      </c>
      <c r="E9" s="398">
        <f>E10+E27+E46+E56+E70+E74</f>
        <v>3141.3180000000007</v>
      </c>
      <c r="F9" s="397">
        <f aca="true" t="shared" si="0" ref="F9:F43">SUM(B9:E9)</f>
        <v>43762.78999999999</v>
      </c>
      <c r="G9" s="410">
        <f aca="true" t="shared" si="1" ref="G9:G43">F9/$F$9</f>
        <v>1</v>
      </c>
      <c r="H9" s="400">
        <f>H10+H27+H46+H56+H70+H74</f>
        <v>21496.587</v>
      </c>
      <c r="I9" s="399">
        <f>I10+I27+I46+I56+I70+I74</f>
        <v>15852.138999999997</v>
      </c>
      <c r="J9" s="397">
        <f>J10+J27+J46+J56+J70+J74</f>
        <v>3884.033</v>
      </c>
      <c r="K9" s="398">
        <f>K10+K27+K46+K56+K70+K74</f>
        <v>1788.294</v>
      </c>
      <c r="L9" s="397">
        <f aca="true" t="shared" si="2" ref="L9:L45">SUM(H9:K9)</f>
        <v>43021.053</v>
      </c>
      <c r="M9" s="748">
        <f aca="true" t="shared" si="3" ref="M9:M54">IF(ISERROR(F9/L9-1),"         /0",(F9/L9-1))</f>
        <v>0.01724125627515427</v>
      </c>
      <c r="N9" s="757">
        <f>N10+N27+N46+N56+N70+N74</f>
        <v>193940.716</v>
      </c>
      <c r="O9" s="399">
        <f>O10+O27+O46+O56+O70+O74</f>
        <v>123368.67400000001</v>
      </c>
      <c r="P9" s="397">
        <f>P10+P27+P46+P56+P70+P74</f>
        <v>28507.604000000003</v>
      </c>
      <c r="Q9" s="398">
        <f>Q10+Q27+Q46+Q56+Q70+Q74</f>
        <v>18390.373</v>
      </c>
      <c r="R9" s="397">
        <f aca="true" t="shared" si="4" ref="R9:R43">SUM(N9:Q9)</f>
        <v>364207.367</v>
      </c>
      <c r="S9" s="410">
        <f aca="true" t="shared" si="5" ref="S9:S43">R9/$R$9</f>
        <v>1</v>
      </c>
      <c r="T9" s="400">
        <f>T10+T27+T46+T56+T70+T74</f>
        <v>195079.094</v>
      </c>
      <c r="U9" s="399">
        <f>U10+U27+U46+U56+U70+U74</f>
        <v>128918.414</v>
      </c>
      <c r="V9" s="397">
        <f>V10+V27+V46+V56+V70+V74</f>
        <v>23040.977</v>
      </c>
      <c r="W9" s="398">
        <f>W10+W27+W46+W56+W70+W74</f>
        <v>9706.101999999999</v>
      </c>
      <c r="X9" s="397">
        <f aca="true" t="shared" si="6" ref="X9:X43">SUM(T9:W9)</f>
        <v>356744.58700000006</v>
      </c>
      <c r="Y9" s="396">
        <f>IF(ISERROR(R9/X9-1),"         /0",(R9/X9-1))</f>
        <v>0.02091911208172026</v>
      </c>
    </row>
    <row r="10" spans="1:25" s="299" customFormat="1" ht="18.75" customHeight="1">
      <c r="A10" s="306" t="s">
        <v>64</v>
      </c>
      <c r="B10" s="303">
        <f>SUM(B11:B26)</f>
        <v>12589.025</v>
      </c>
      <c r="C10" s="302">
        <f>SUM(C11:C26)</f>
        <v>6882.655</v>
      </c>
      <c r="D10" s="301">
        <f>SUM(D11:D26)</f>
        <v>3275.4589999999994</v>
      </c>
      <c r="E10" s="382">
        <f>SUM(E11:E26)</f>
        <v>2561.175</v>
      </c>
      <c r="F10" s="301">
        <f t="shared" si="0"/>
        <v>25308.314</v>
      </c>
      <c r="G10" s="304">
        <f t="shared" si="1"/>
        <v>0.578306684742906</v>
      </c>
      <c r="H10" s="303">
        <f>SUM(H11:H26)</f>
        <v>12932.572</v>
      </c>
      <c r="I10" s="302">
        <f>SUM(I11:I26)</f>
        <v>6966.745</v>
      </c>
      <c r="J10" s="301">
        <f>SUM(J11:J26)</f>
        <v>3704.385</v>
      </c>
      <c r="K10" s="382">
        <f>SUM(K11:K26)</f>
        <v>1473.1670000000001</v>
      </c>
      <c r="L10" s="301">
        <f t="shared" si="2"/>
        <v>25076.869</v>
      </c>
      <c r="M10" s="749">
        <f t="shared" si="3"/>
        <v>0.00922942174320096</v>
      </c>
      <c r="N10" s="758">
        <f>SUM(N11:N26)</f>
        <v>123881.903</v>
      </c>
      <c r="O10" s="302">
        <f>SUM(O11:O26)</f>
        <v>58731.892000000014</v>
      </c>
      <c r="P10" s="301">
        <f>SUM(P11:P26)</f>
        <v>25388.965000000004</v>
      </c>
      <c r="Q10" s="382">
        <f>SUM(Q11:Q26)</f>
        <v>15167.585</v>
      </c>
      <c r="R10" s="301">
        <f t="shared" si="4"/>
        <v>223170.345</v>
      </c>
      <c r="S10" s="304">
        <f t="shared" si="5"/>
        <v>0.6127562625607186</v>
      </c>
      <c r="T10" s="303">
        <f>SUM(T11:T26)</f>
        <v>128438.30200000003</v>
      </c>
      <c r="U10" s="302">
        <f>SUM(U11:U26)</f>
        <v>66063.062</v>
      </c>
      <c r="V10" s="301">
        <f>SUM(V11:V26)</f>
        <v>21257.790999999997</v>
      </c>
      <c r="W10" s="382">
        <f>SUM(W11:W26)</f>
        <v>7160.341</v>
      </c>
      <c r="X10" s="301">
        <f t="shared" si="6"/>
        <v>222919.49600000004</v>
      </c>
      <c r="Y10" s="300">
        <f aca="true" t="shared" si="7" ref="Y10:Y44">IF(ISERROR(R10/X10-1),"         /0",IF(R10/X10&gt;5,"  *  ",(R10/X10-1)))</f>
        <v>0.0011252896426787729</v>
      </c>
    </row>
    <row r="11" spans="1:25" ht="18.75" customHeight="1">
      <c r="A11" s="298" t="s">
        <v>169</v>
      </c>
      <c r="B11" s="296">
        <v>2578.2299999999996</v>
      </c>
      <c r="C11" s="293">
        <v>2820.279</v>
      </c>
      <c r="D11" s="292">
        <v>0</v>
      </c>
      <c r="E11" s="345">
        <v>0</v>
      </c>
      <c r="F11" s="292">
        <f t="shared" si="0"/>
        <v>5398.509</v>
      </c>
      <c r="G11" s="295">
        <f t="shared" si="1"/>
        <v>0.12335842847313895</v>
      </c>
      <c r="H11" s="296">
        <v>3631.942</v>
      </c>
      <c r="I11" s="293">
        <v>3612.5009999999997</v>
      </c>
      <c r="J11" s="292"/>
      <c r="K11" s="345"/>
      <c r="L11" s="292">
        <f t="shared" si="2"/>
        <v>7244.442999999999</v>
      </c>
      <c r="M11" s="750">
        <f t="shared" si="3"/>
        <v>-0.25480689129585243</v>
      </c>
      <c r="N11" s="759">
        <v>24174.410000000007</v>
      </c>
      <c r="O11" s="293">
        <v>22720.218</v>
      </c>
      <c r="P11" s="292"/>
      <c r="Q11" s="345"/>
      <c r="R11" s="292">
        <f t="shared" si="4"/>
        <v>46894.62800000001</v>
      </c>
      <c r="S11" s="295">
        <f t="shared" si="5"/>
        <v>0.12875804349119607</v>
      </c>
      <c r="T11" s="296">
        <v>35462.28100000001</v>
      </c>
      <c r="U11" s="293">
        <v>31965.126999999997</v>
      </c>
      <c r="V11" s="292"/>
      <c r="W11" s="345"/>
      <c r="X11" s="292">
        <f t="shared" si="6"/>
        <v>67427.40800000001</v>
      </c>
      <c r="Y11" s="291">
        <f t="shared" si="7"/>
        <v>-0.30451682200211516</v>
      </c>
    </row>
    <row r="12" spans="1:25" ht="18.75" customHeight="1">
      <c r="A12" s="298" t="s">
        <v>195</v>
      </c>
      <c r="B12" s="296">
        <v>3957.041</v>
      </c>
      <c r="C12" s="293">
        <v>1311.971</v>
      </c>
      <c r="D12" s="292">
        <v>0</v>
      </c>
      <c r="E12" s="345">
        <v>0</v>
      </c>
      <c r="F12" s="292">
        <f t="shared" si="0"/>
        <v>5269.012000000001</v>
      </c>
      <c r="G12" s="295">
        <f t="shared" si="1"/>
        <v>0.12039936210648365</v>
      </c>
      <c r="H12" s="296">
        <v>2268.184</v>
      </c>
      <c r="I12" s="293">
        <v>604.004</v>
      </c>
      <c r="J12" s="292"/>
      <c r="K12" s="345"/>
      <c r="L12" s="292">
        <f t="shared" si="2"/>
        <v>2872.188</v>
      </c>
      <c r="M12" s="750">
        <f t="shared" si="3"/>
        <v>0.834494120858384</v>
      </c>
      <c r="N12" s="759">
        <v>42187.57299999999</v>
      </c>
      <c r="O12" s="293">
        <v>15236.831999999999</v>
      </c>
      <c r="P12" s="292">
        <v>1691.914</v>
      </c>
      <c r="Q12" s="345">
        <v>854.3439999999999</v>
      </c>
      <c r="R12" s="292">
        <f t="shared" si="4"/>
        <v>59970.66299999998</v>
      </c>
      <c r="S12" s="295">
        <f t="shared" si="5"/>
        <v>0.16466076316353034</v>
      </c>
      <c r="T12" s="296">
        <v>19004.932</v>
      </c>
      <c r="U12" s="293">
        <v>5379.486</v>
      </c>
      <c r="V12" s="292">
        <v>56.257</v>
      </c>
      <c r="W12" s="345">
        <v>124.691</v>
      </c>
      <c r="X12" s="292">
        <f t="shared" si="6"/>
        <v>24565.366</v>
      </c>
      <c r="Y12" s="291">
        <f t="shared" si="7"/>
        <v>1.4412688579522883</v>
      </c>
    </row>
    <row r="13" spans="1:25" ht="18.75" customHeight="1">
      <c r="A13" s="298" t="s">
        <v>463</v>
      </c>
      <c r="B13" s="296">
        <v>0</v>
      </c>
      <c r="C13" s="293">
        <v>0</v>
      </c>
      <c r="D13" s="292">
        <v>1778.1929999999998</v>
      </c>
      <c r="E13" s="345">
        <v>1242.5210000000002</v>
      </c>
      <c r="F13" s="292">
        <f t="shared" si="0"/>
        <v>3020.714</v>
      </c>
      <c r="G13" s="295">
        <f t="shared" si="1"/>
        <v>0.06902471254689202</v>
      </c>
      <c r="H13" s="296"/>
      <c r="I13" s="293"/>
      <c r="J13" s="292"/>
      <c r="K13" s="345"/>
      <c r="L13" s="292">
        <f t="shared" si="2"/>
        <v>0</v>
      </c>
      <c r="M13" s="750" t="str">
        <f t="shared" si="3"/>
        <v>         /0</v>
      </c>
      <c r="N13" s="759"/>
      <c r="O13" s="293"/>
      <c r="P13" s="292">
        <v>1778.1929999999998</v>
      </c>
      <c r="Q13" s="345">
        <v>1242.5210000000002</v>
      </c>
      <c r="R13" s="292">
        <f t="shared" si="4"/>
        <v>3020.714</v>
      </c>
      <c r="S13" s="295">
        <f t="shared" si="5"/>
        <v>0.00829393986420928</v>
      </c>
      <c r="T13" s="296"/>
      <c r="U13" s="293"/>
      <c r="V13" s="292"/>
      <c r="W13" s="345"/>
      <c r="X13" s="292">
        <f t="shared" si="6"/>
        <v>0</v>
      </c>
      <c r="Y13" s="291" t="str">
        <f t="shared" si="7"/>
        <v>         /0</v>
      </c>
    </row>
    <row r="14" spans="1:25" ht="18.75" customHeight="1">
      <c r="A14" s="298" t="s">
        <v>197</v>
      </c>
      <c r="B14" s="296">
        <v>0</v>
      </c>
      <c r="C14" s="293">
        <v>0</v>
      </c>
      <c r="D14" s="292">
        <v>1479.046</v>
      </c>
      <c r="E14" s="345">
        <v>1304.654</v>
      </c>
      <c r="F14" s="292">
        <f t="shared" si="0"/>
        <v>2783.7</v>
      </c>
      <c r="G14" s="295">
        <f t="shared" si="1"/>
        <v>0.06360883298345467</v>
      </c>
      <c r="H14" s="296"/>
      <c r="I14" s="293"/>
      <c r="J14" s="292">
        <v>39.645</v>
      </c>
      <c r="K14" s="345">
        <v>30.271</v>
      </c>
      <c r="L14" s="292">
        <f t="shared" si="2"/>
        <v>69.916</v>
      </c>
      <c r="M14" s="750">
        <f t="shared" si="3"/>
        <v>38.814920762057326</v>
      </c>
      <c r="N14" s="759"/>
      <c r="O14" s="293"/>
      <c r="P14" s="292">
        <v>10234.240000000002</v>
      </c>
      <c r="Q14" s="345">
        <v>9386.029</v>
      </c>
      <c r="R14" s="292">
        <f t="shared" si="4"/>
        <v>19620.269</v>
      </c>
      <c r="S14" s="295">
        <f t="shared" si="5"/>
        <v>0.053871148081417033</v>
      </c>
      <c r="T14" s="296"/>
      <c r="U14" s="293"/>
      <c r="V14" s="292">
        <v>39.645</v>
      </c>
      <c r="W14" s="345">
        <v>160.577</v>
      </c>
      <c r="X14" s="292">
        <f t="shared" si="6"/>
        <v>200.222</v>
      </c>
      <c r="Y14" s="291" t="str">
        <f t="shared" si="7"/>
        <v>  *  </v>
      </c>
    </row>
    <row r="15" spans="1:25" ht="18.75" customHeight="1">
      <c r="A15" s="298" t="s">
        <v>196</v>
      </c>
      <c r="B15" s="296">
        <v>1920.6770000000001</v>
      </c>
      <c r="C15" s="293">
        <v>588.041</v>
      </c>
      <c r="D15" s="292">
        <v>0</v>
      </c>
      <c r="E15" s="345">
        <v>0</v>
      </c>
      <c r="F15" s="292">
        <f t="shared" si="0"/>
        <v>2508.7180000000003</v>
      </c>
      <c r="G15" s="295">
        <f t="shared" si="1"/>
        <v>0.05732536705269478</v>
      </c>
      <c r="H15" s="296">
        <v>2718.937</v>
      </c>
      <c r="I15" s="293">
        <v>1032.4189999999999</v>
      </c>
      <c r="J15" s="292"/>
      <c r="K15" s="345"/>
      <c r="L15" s="292">
        <f t="shared" si="2"/>
        <v>3751.3559999999998</v>
      </c>
      <c r="M15" s="750">
        <f t="shared" si="3"/>
        <v>-0.331250353205614</v>
      </c>
      <c r="N15" s="759">
        <v>20081.709</v>
      </c>
      <c r="O15" s="293">
        <v>5031.303</v>
      </c>
      <c r="P15" s="292"/>
      <c r="Q15" s="345"/>
      <c r="R15" s="292">
        <f t="shared" si="4"/>
        <v>25113.012</v>
      </c>
      <c r="S15" s="295">
        <f t="shared" si="5"/>
        <v>0.0689525096838582</v>
      </c>
      <c r="T15" s="296">
        <v>20706.031</v>
      </c>
      <c r="U15" s="293">
        <v>6764.457</v>
      </c>
      <c r="V15" s="292"/>
      <c r="W15" s="345"/>
      <c r="X15" s="292">
        <f t="shared" si="6"/>
        <v>27470.487999999998</v>
      </c>
      <c r="Y15" s="291">
        <f t="shared" si="7"/>
        <v>-0.08581849729061963</v>
      </c>
    </row>
    <row r="16" spans="1:25" ht="18.75" customHeight="1">
      <c r="A16" s="298" t="s">
        <v>200</v>
      </c>
      <c r="B16" s="296">
        <v>1673.371</v>
      </c>
      <c r="C16" s="293">
        <v>402.90200000000004</v>
      </c>
      <c r="D16" s="292">
        <v>0</v>
      </c>
      <c r="E16" s="345">
        <v>0</v>
      </c>
      <c r="F16" s="292">
        <f>SUM(B16:E16)</f>
        <v>2076.273</v>
      </c>
      <c r="G16" s="295">
        <f>F16/$F$9</f>
        <v>0.04744379871575831</v>
      </c>
      <c r="H16" s="296">
        <v>1713.976</v>
      </c>
      <c r="I16" s="293">
        <v>114.069</v>
      </c>
      <c r="J16" s="292"/>
      <c r="K16" s="345"/>
      <c r="L16" s="292">
        <f>SUM(H16:K16)</f>
        <v>1828.045</v>
      </c>
      <c r="M16" s="750">
        <f>IF(ISERROR(F16/L16-1),"         /0",(F16/L16-1))</f>
        <v>0.13578877981668946</v>
      </c>
      <c r="N16" s="759">
        <v>12414.327000000001</v>
      </c>
      <c r="O16" s="293">
        <v>3502.2850000000003</v>
      </c>
      <c r="P16" s="292">
        <v>48.228</v>
      </c>
      <c r="Q16" s="345"/>
      <c r="R16" s="292">
        <f>SUM(N16:Q16)</f>
        <v>15964.84</v>
      </c>
      <c r="S16" s="295">
        <f>R16/$R$9</f>
        <v>0.04383447850465913</v>
      </c>
      <c r="T16" s="296">
        <v>4943.889</v>
      </c>
      <c r="U16" s="293">
        <v>2212.1340000000005</v>
      </c>
      <c r="V16" s="292"/>
      <c r="W16" s="345"/>
      <c r="X16" s="292">
        <f>SUM(T16:W16)</f>
        <v>7156.023000000001</v>
      </c>
      <c r="Y16" s="291">
        <f>IF(ISERROR(R16/X16-1),"         /0",IF(R16/X16&gt;5,"  *  ",(R16/X16-1)))</f>
        <v>1.2309654398819005</v>
      </c>
    </row>
    <row r="17" spans="1:25" ht="18.75" customHeight="1">
      <c r="A17" s="298" t="s">
        <v>198</v>
      </c>
      <c r="B17" s="296">
        <v>1322.275</v>
      </c>
      <c r="C17" s="293">
        <v>618.1510000000001</v>
      </c>
      <c r="D17" s="292">
        <v>0</v>
      </c>
      <c r="E17" s="345">
        <v>0</v>
      </c>
      <c r="F17" s="292">
        <f>SUM(B17:E17)</f>
        <v>1940.4260000000002</v>
      </c>
      <c r="G17" s="295">
        <f>F17/$F$9</f>
        <v>0.04433963191103676</v>
      </c>
      <c r="H17" s="296">
        <v>1142.296</v>
      </c>
      <c r="I17" s="293">
        <v>469.71000000000004</v>
      </c>
      <c r="J17" s="292"/>
      <c r="K17" s="345"/>
      <c r="L17" s="292">
        <f>SUM(H17:K17)</f>
        <v>1612.006</v>
      </c>
      <c r="M17" s="750">
        <f>IF(ISERROR(F17/L17-1),"         /0",(F17/L17-1))</f>
        <v>0.20373373300099384</v>
      </c>
      <c r="N17" s="759">
        <v>10696.133000000002</v>
      </c>
      <c r="O17" s="293">
        <v>4603.635</v>
      </c>
      <c r="P17" s="292"/>
      <c r="Q17" s="345"/>
      <c r="R17" s="292">
        <f>SUM(N17:Q17)</f>
        <v>15299.768000000002</v>
      </c>
      <c r="S17" s="295">
        <f>R17/$R$9</f>
        <v>0.04200839792458125</v>
      </c>
      <c r="T17" s="296">
        <v>9437.2</v>
      </c>
      <c r="U17" s="293">
        <v>3643.602</v>
      </c>
      <c r="V17" s="292"/>
      <c r="W17" s="345"/>
      <c r="X17" s="292">
        <f>SUM(T17:W17)</f>
        <v>13080.802</v>
      </c>
      <c r="Y17" s="291">
        <f>IF(ISERROR(R17/X17-1),"         /0",IF(R17/X17&gt;5,"  *  ",(R17/X17-1)))</f>
        <v>0.1696353174675378</v>
      </c>
    </row>
    <row r="18" spans="1:25" ht="18.75" customHeight="1">
      <c r="A18" s="298" t="s">
        <v>150</v>
      </c>
      <c r="B18" s="296">
        <v>433.46000000000004</v>
      </c>
      <c r="C18" s="293">
        <v>338.447</v>
      </c>
      <c r="D18" s="292">
        <v>0</v>
      </c>
      <c r="E18" s="345">
        <v>0</v>
      </c>
      <c r="F18" s="292">
        <f t="shared" si="0"/>
        <v>771.907</v>
      </c>
      <c r="G18" s="295">
        <f t="shared" si="1"/>
        <v>0.017638432101792417</v>
      </c>
      <c r="H18" s="296">
        <v>596.291</v>
      </c>
      <c r="I18" s="293">
        <v>574.289</v>
      </c>
      <c r="J18" s="292">
        <v>1.074</v>
      </c>
      <c r="K18" s="345">
        <v>0</v>
      </c>
      <c r="L18" s="292">
        <f t="shared" si="2"/>
        <v>1171.654</v>
      </c>
      <c r="M18" s="750">
        <f t="shared" si="3"/>
        <v>-0.3411817823350579</v>
      </c>
      <c r="N18" s="759">
        <v>3529.0180000000014</v>
      </c>
      <c r="O18" s="293">
        <v>2511.105</v>
      </c>
      <c r="P18" s="292">
        <v>2.655</v>
      </c>
      <c r="Q18" s="345">
        <v>0</v>
      </c>
      <c r="R18" s="292">
        <f t="shared" si="4"/>
        <v>6042.778000000001</v>
      </c>
      <c r="S18" s="295">
        <f t="shared" si="5"/>
        <v>0.01659158640797071</v>
      </c>
      <c r="T18" s="296">
        <v>4840.506000000001</v>
      </c>
      <c r="U18" s="293">
        <v>3082.4199999999996</v>
      </c>
      <c r="V18" s="292">
        <v>18.965</v>
      </c>
      <c r="W18" s="345">
        <v>6.231</v>
      </c>
      <c r="X18" s="292">
        <f t="shared" si="6"/>
        <v>7948.122000000001</v>
      </c>
      <c r="Y18" s="291">
        <f t="shared" si="7"/>
        <v>-0.23972254074610322</v>
      </c>
    </row>
    <row r="19" spans="1:25" ht="18.75" customHeight="1">
      <c r="A19" s="298" t="s">
        <v>203</v>
      </c>
      <c r="B19" s="296">
        <v>360.891</v>
      </c>
      <c r="C19" s="293">
        <v>226.842</v>
      </c>
      <c r="D19" s="292">
        <v>0</v>
      </c>
      <c r="E19" s="345">
        <v>0</v>
      </c>
      <c r="F19" s="292">
        <f t="shared" si="0"/>
        <v>587.7330000000001</v>
      </c>
      <c r="G19" s="295">
        <f t="shared" si="1"/>
        <v>0.013429970986767528</v>
      </c>
      <c r="H19" s="296">
        <v>341.27</v>
      </c>
      <c r="I19" s="293">
        <v>190.056</v>
      </c>
      <c r="J19" s="292"/>
      <c r="K19" s="345"/>
      <c r="L19" s="292">
        <f t="shared" si="2"/>
        <v>531.326</v>
      </c>
      <c r="M19" s="750">
        <f t="shared" si="3"/>
        <v>0.10616269484271434</v>
      </c>
      <c r="N19" s="759">
        <v>2408.479</v>
      </c>
      <c r="O19" s="293">
        <v>1265.003</v>
      </c>
      <c r="P19" s="292"/>
      <c r="Q19" s="345"/>
      <c r="R19" s="292">
        <f t="shared" si="4"/>
        <v>3673.482</v>
      </c>
      <c r="S19" s="295">
        <f t="shared" si="5"/>
        <v>0.01008623749228005</v>
      </c>
      <c r="T19" s="296">
        <v>2682.432</v>
      </c>
      <c r="U19" s="293">
        <v>1216.127</v>
      </c>
      <c r="V19" s="292"/>
      <c r="W19" s="345"/>
      <c r="X19" s="292">
        <f t="shared" si="6"/>
        <v>3898.5589999999997</v>
      </c>
      <c r="Y19" s="291">
        <f t="shared" si="7"/>
        <v>-0.057733383026908114</v>
      </c>
    </row>
    <row r="20" spans="1:25" ht="18.75" customHeight="1">
      <c r="A20" s="298" t="s">
        <v>199</v>
      </c>
      <c r="B20" s="296">
        <v>75.978</v>
      </c>
      <c r="C20" s="293">
        <v>296.416</v>
      </c>
      <c r="D20" s="292">
        <v>0</v>
      </c>
      <c r="E20" s="345">
        <v>0</v>
      </c>
      <c r="F20" s="292">
        <f t="shared" si="0"/>
        <v>372.394</v>
      </c>
      <c r="G20" s="295">
        <f t="shared" si="1"/>
        <v>0.008509375202083782</v>
      </c>
      <c r="H20" s="296">
        <v>17.275</v>
      </c>
      <c r="I20" s="293"/>
      <c r="J20" s="292"/>
      <c r="K20" s="345"/>
      <c r="L20" s="292">
        <f t="shared" si="2"/>
        <v>17.275</v>
      </c>
      <c r="M20" s="750">
        <f t="shared" si="3"/>
        <v>20.556816208393634</v>
      </c>
      <c r="N20" s="759">
        <v>874.1739999999999</v>
      </c>
      <c r="O20" s="293">
        <v>1919.9439999999997</v>
      </c>
      <c r="P20" s="292"/>
      <c r="Q20" s="345"/>
      <c r="R20" s="292">
        <f t="shared" si="4"/>
        <v>2794.1179999999995</v>
      </c>
      <c r="S20" s="295">
        <f t="shared" si="5"/>
        <v>0.007671777819914333</v>
      </c>
      <c r="T20" s="296">
        <v>244.70499999999996</v>
      </c>
      <c r="U20" s="293">
        <v>687.072</v>
      </c>
      <c r="V20" s="292"/>
      <c r="W20" s="345"/>
      <c r="X20" s="292">
        <f t="shared" si="6"/>
        <v>931.7769999999999</v>
      </c>
      <c r="Y20" s="291">
        <f t="shared" si="7"/>
        <v>1.9986981863686264</v>
      </c>
    </row>
    <row r="21" spans="1:25" ht="18.75" customHeight="1">
      <c r="A21" s="298" t="s">
        <v>170</v>
      </c>
      <c r="B21" s="296">
        <v>75.34199999999998</v>
      </c>
      <c r="C21" s="293">
        <v>116.41000000000001</v>
      </c>
      <c r="D21" s="292">
        <v>0</v>
      </c>
      <c r="E21" s="345">
        <v>0</v>
      </c>
      <c r="F21" s="292">
        <f t="shared" si="0"/>
        <v>191.752</v>
      </c>
      <c r="G21" s="295">
        <f t="shared" si="1"/>
        <v>0.004381621921271474</v>
      </c>
      <c r="H21" s="296">
        <v>123.801</v>
      </c>
      <c r="I21" s="293">
        <v>144.693</v>
      </c>
      <c r="J21" s="292"/>
      <c r="K21" s="345"/>
      <c r="L21" s="292">
        <f t="shared" si="2"/>
        <v>268.494</v>
      </c>
      <c r="M21" s="750">
        <f t="shared" si="3"/>
        <v>-0.28582389178156686</v>
      </c>
      <c r="N21" s="759">
        <v>848.1239999999999</v>
      </c>
      <c r="O21" s="293">
        <v>776.203</v>
      </c>
      <c r="P21" s="292"/>
      <c r="Q21" s="345"/>
      <c r="R21" s="292">
        <f t="shared" si="4"/>
        <v>1624.3269999999998</v>
      </c>
      <c r="S21" s="295">
        <f t="shared" si="5"/>
        <v>0.004459896056962515</v>
      </c>
      <c r="T21" s="296">
        <v>1221.0130000000001</v>
      </c>
      <c r="U21" s="293">
        <v>1223.7759999999998</v>
      </c>
      <c r="V21" s="292"/>
      <c r="W21" s="345"/>
      <c r="X21" s="292">
        <f t="shared" si="6"/>
        <v>2444.7889999999998</v>
      </c>
      <c r="Y21" s="291">
        <f t="shared" si="7"/>
        <v>-0.33559624163884905</v>
      </c>
    </row>
    <row r="22" spans="1:25" ht="18.75" customHeight="1">
      <c r="A22" s="298" t="s">
        <v>186</v>
      </c>
      <c r="B22" s="296">
        <v>71.1</v>
      </c>
      <c r="C22" s="293">
        <v>87.234</v>
      </c>
      <c r="D22" s="292">
        <v>0</v>
      </c>
      <c r="E22" s="345">
        <v>0</v>
      </c>
      <c r="F22" s="292">
        <f t="shared" si="0"/>
        <v>158.334</v>
      </c>
      <c r="G22" s="295">
        <f t="shared" si="1"/>
        <v>0.003618005159177466</v>
      </c>
      <c r="H22" s="296">
        <v>93.691</v>
      </c>
      <c r="I22" s="293">
        <v>135.773</v>
      </c>
      <c r="J22" s="292"/>
      <c r="K22" s="345"/>
      <c r="L22" s="292">
        <f t="shared" si="2"/>
        <v>229.464</v>
      </c>
      <c r="M22" s="750">
        <f t="shared" si="3"/>
        <v>-0.3099832653488128</v>
      </c>
      <c r="N22" s="759">
        <v>623.08</v>
      </c>
      <c r="O22" s="293">
        <v>587.503</v>
      </c>
      <c r="P22" s="292"/>
      <c r="Q22" s="345"/>
      <c r="R22" s="292">
        <f t="shared" si="4"/>
        <v>1210.583</v>
      </c>
      <c r="S22" s="295">
        <f t="shared" si="5"/>
        <v>0.0033238838905748987</v>
      </c>
      <c r="T22" s="296">
        <v>645.808</v>
      </c>
      <c r="U22" s="293">
        <v>638.6750000000001</v>
      </c>
      <c r="V22" s="292"/>
      <c r="W22" s="345"/>
      <c r="X22" s="292">
        <f t="shared" si="6"/>
        <v>1284.4830000000002</v>
      </c>
      <c r="Y22" s="291">
        <f t="shared" si="7"/>
        <v>-0.05753287509449334</v>
      </c>
    </row>
    <row r="23" spans="1:25" ht="18.75" customHeight="1">
      <c r="A23" s="298" t="s">
        <v>182</v>
      </c>
      <c r="B23" s="296">
        <v>34.699</v>
      </c>
      <c r="C23" s="293">
        <v>39.335</v>
      </c>
      <c r="D23" s="292">
        <v>0</v>
      </c>
      <c r="E23" s="345">
        <v>0</v>
      </c>
      <c r="F23" s="292">
        <f t="shared" si="0"/>
        <v>74.03399999999999</v>
      </c>
      <c r="G23" s="295">
        <f t="shared" si="1"/>
        <v>0.0016917111546133142</v>
      </c>
      <c r="H23" s="296">
        <v>43.876</v>
      </c>
      <c r="I23" s="293">
        <v>41.422</v>
      </c>
      <c r="J23" s="292"/>
      <c r="K23" s="345"/>
      <c r="L23" s="292">
        <f t="shared" si="2"/>
        <v>85.298</v>
      </c>
      <c r="M23" s="750">
        <f t="shared" si="3"/>
        <v>-0.13205467889047817</v>
      </c>
      <c r="N23" s="759">
        <v>244.49599999999998</v>
      </c>
      <c r="O23" s="293">
        <v>231.773</v>
      </c>
      <c r="P23" s="292"/>
      <c r="Q23" s="345"/>
      <c r="R23" s="292">
        <f t="shared" si="4"/>
        <v>476.269</v>
      </c>
      <c r="S23" s="295">
        <f t="shared" si="5"/>
        <v>0.001307686343423141</v>
      </c>
      <c r="T23" s="296">
        <v>519.1379999999999</v>
      </c>
      <c r="U23" s="293">
        <v>247.156</v>
      </c>
      <c r="V23" s="292"/>
      <c r="W23" s="345"/>
      <c r="X23" s="292">
        <f t="shared" si="6"/>
        <v>766.2939999999999</v>
      </c>
      <c r="Y23" s="291">
        <f t="shared" si="7"/>
        <v>-0.37847745121324183</v>
      </c>
    </row>
    <row r="24" spans="1:25" ht="18.75" customHeight="1">
      <c r="A24" s="298" t="s">
        <v>177</v>
      </c>
      <c r="B24" s="296">
        <v>58.376999999999995</v>
      </c>
      <c r="C24" s="293">
        <v>7.446</v>
      </c>
      <c r="D24" s="292">
        <v>0</v>
      </c>
      <c r="E24" s="345">
        <v>0</v>
      </c>
      <c r="F24" s="292">
        <f t="shared" si="0"/>
        <v>65.823</v>
      </c>
      <c r="G24" s="295">
        <f t="shared" si="1"/>
        <v>0.001504086005485482</v>
      </c>
      <c r="H24" s="296">
        <v>49.331</v>
      </c>
      <c r="I24" s="293">
        <v>7.269</v>
      </c>
      <c r="J24" s="292"/>
      <c r="K24" s="345"/>
      <c r="L24" s="292">
        <f t="shared" si="2"/>
        <v>56.6</v>
      </c>
      <c r="M24" s="750">
        <f t="shared" si="3"/>
        <v>0.16295053003533555</v>
      </c>
      <c r="N24" s="759">
        <v>666.2319999999999</v>
      </c>
      <c r="O24" s="293">
        <v>119.989</v>
      </c>
      <c r="P24" s="292"/>
      <c r="Q24" s="345"/>
      <c r="R24" s="292">
        <f t="shared" si="4"/>
        <v>786.2209999999999</v>
      </c>
      <c r="S24" s="295">
        <f t="shared" si="5"/>
        <v>0.00215871800308751</v>
      </c>
      <c r="T24" s="296">
        <v>384.553</v>
      </c>
      <c r="U24" s="293">
        <v>86.796</v>
      </c>
      <c r="V24" s="292"/>
      <c r="W24" s="345"/>
      <c r="X24" s="292">
        <f t="shared" si="6"/>
        <v>471.349</v>
      </c>
      <c r="Y24" s="291">
        <f t="shared" si="7"/>
        <v>0.6680230572251133</v>
      </c>
    </row>
    <row r="25" spans="1:25" ht="18.75" customHeight="1">
      <c r="A25" s="298" t="s">
        <v>173</v>
      </c>
      <c r="B25" s="296">
        <v>23.595</v>
      </c>
      <c r="C25" s="293">
        <v>29.180999999999997</v>
      </c>
      <c r="D25" s="292">
        <v>0</v>
      </c>
      <c r="E25" s="345">
        <v>0</v>
      </c>
      <c r="F25" s="292">
        <f t="shared" si="0"/>
        <v>52.775999999999996</v>
      </c>
      <c r="G25" s="295">
        <f t="shared" si="1"/>
        <v>0.0012059560188004469</v>
      </c>
      <c r="H25" s="296">
        <v>16.025000000000002</v>
      </c>
      <c r="I25" s="293">
        <v>33.731</v>
      </c>
      <c r="J25" s="292"/>
      <c r="K25" s="345"/>
      <c r="L25" s="292">
        <f t="shared" si="2"/>
        <v>49.756</v>
      </c>
      <c r="M25" s="750">
        <f t="shared" si="3"/>
        <v>0.06069619744352428</v>
      </c>
      <c r="N25" s="759">
        <v>179.537</v>
      </c>
      <c r="O25" s="293">
        <v>225.588</v>
      </c>
      <c r="P25" s="292"/>
      <c r="Q25" s="345"/>
      <c r="R25" s="292">
        <f t="shared" si="4"/>
        <v>405.125</v>
      </c>
      <c r="S25" s="295">
        <f t="shared" si="5"/>
        <v>0.00111234707671358</v>
      </c>
      <c r="T25" s="296">
        <v>117.708</v>
      </c>
      <c r="U25" s="293">
        <v>226.81900000000005</v>
      </c>
      <c r="V25" s="292"/>
      <c r="W25" s="345"/>
      <c r="X25" s="292">
        <f t="shared" si="6"/>
        <v>344.52700000000004</v>
      </c>
      <c r="Y25" s="291">
        <f t="shared" si="7"/>
        <v>0.1758875211521882</v>
      </c>
    </row>
    <row r="26" spans="1:25" ht="18.75" customHeight="1" thickBot="1">
      <c r="A26" s="298" t="s">
        <v>163</v>
      </c>
      <c r="B26" s="296">
        <v>3.989</v>
      </c>
      <c r="C26" s="293">
        <v>0</v>
      </c>
      <c r="D26" s="292">
        <v>18.22</v>
      </c>
      <c r="E26" s="345">
        <v>14</v>
      </c>
      <c r="F26" s="292">
        <f t="shared" si="0"/>
        <v>36.209</v>
      </c>
      <c r="G26" s="295">
        <f t="shared" si="1"/>
        <v>0.0008273924034550816</v>
      </c>
      <c r="H26" s="296">
        <v>175.677</v>
      </c>
      <c r="I26" s="293">
        <v>6.808999999999999</v>
      </c>
      <c r="J26" s="292">
        <v>3663.666</v>
      </c>
      <c r="K26" s="345">
        <v>1442.8960000000002</v>
      </c>
      <c r="L26" s="292">
        <f t="shared" si="2"/>
        <v>5289.048000000001</v>
      </c>
      <c r="M26" s="750">
        <f t="shared" si="3"/>
        <v>-0.9931539664605048</v>
      </c>
      <c r="N26" s="759">
        <v>4954.611</v>
      </c>
      <c r="O26" s="293">
        <v>0.511</v>
      </c>
      <c r="P26" s="292">
        <v>11633.735</v>
      </c>
      <c r="Q26" s="345">
        <v>3684.6909999999993</v>
      </c>
      <c r="R26" s="292">
        <f t="shared" si="4"/>
        <v>20273.548</v>
      </c>
      <c r="S26" s="295">
        <f t="shared" si="5"/>
        <v>0.0556648487563405</v>
      </c>
      <c r="T26" s="296">
        <v>28228.105999999996</v>
      </c>
      <c r="U26" s="293">
        <v>8689.414999999995</v>
      </c>
      <c r="V26" s="292">
        <v>21142.924</v>
      </c>
      <c r="W26" s="345">
        <v>6868.842000000001</v>
      </c>
      <c r="X26" s="292">
        <f t="shared" si="6"/>
        <v>64929.287</v>
      </c>
      <c r="Y26" s="291">
        <f t="shared" si="7"/>
        <v>-0.6877595775847654</v>
      </c>
    </row>
    <row r="27" spans="1:25" s="299" customFormat="1" ht="18.75" customHeight="1">
      <c r="A27" s="306" t="s">
        <v>63</v>
      </c>
      <c r="B27" s="303">
        <f>SUM(B28:B45)</f>
        <v>3363.579</v>
      </c>
      <c r="C27" s="302">
        <f>SUM(C28:C45)</f>
        <v>4496.7660000000005</v>
      </c>
      <c r="D27" s="301">
        <f>SUM(D28:D45)</f>
        <v>31.275</v>
      </c>
      <c r="E27" s="382">
        <f>SUM(E28:E45)</f>
        <v>444.3450000000001</v>
      </c>
      <c r="F27" s="301">
        <f t="shared" si="0"/>
        <v>8335.965</v>
      </c>
      <c r="G27" s="304">
        <f t="shared" si="1"/>
        <v>0.1904806571975873</v>
      </c>
      <c r="H27" s="303">
        <f>SUM(H28:H45)</f>
        <v>2379.224</v>
      </c>
      <c r="I27" s="302">
        <f>SUM(I28:I45)</f>
        <v>4405.356</v>
      </c>
      <c r="J27" s="301">
        <f>SUM(J28:J45)</f>
        <v>9.115</v>
      </c>
      <c r="K27" s="382">
        <f>SUM(K28:K45)</f>
        <v>230.97599999999997</v>
      </c>
      <c r="L27" s="301">
        <f t="shared" si="2"/>
        <v>7024.670999999999</v>
      </c>
      <c r="M27" s="749">
        <f t="shared" si="3"/>
        <v>0.18666980987436999</v>
      </c>
      <c r="N27" s="758">
        <f>SUM(N28:N45)</f>
        <v>23725.282999999992</v>
      </c>
      <c r="O27" s="302">
        <f>SUM(O28:O45)</f>
        <v>36434.386000000006</v>
      </c>
      <c r="P27" s="301">
        <f>SUM(P28:P45)</f>
        <v>43.94499999999999</v>
      </c>
      <c r="Q27" s="382">
        <f>SUM(Q28:Q45)</f>
        <v>2525.8660000000004</v>
      </c>
      <c r="R27" s="301">
        <f t="shared" si="4"/>
        <v>62729.479999999996</v>
      </c>
      <c r="S27" s="304">
        <f t="shared" si="5"/>
        <v>0.17223561543168892</v>
      </c>
      <c r="T27" s="303">
        <f>SUM(T28:T45)</f>
        <v>18551.368</v>
      </c>
      <c r="U27" s="302">
        <f>SUM(U28:U45)</f>
        <v>35378.05100000001</v>
      </c>
      <c r="V27" s="301">
        <f>SUM(V28:V45)</f>
        <v>687.2230000000001</v>
      </c>
      <c r="W27" s="382">
        <f>SUM(W28:W45)</f>
        <v>2088.2469999999994</v>
      </c>
      <c r="X27" s="301">
        <f t="shared" si="6"/>
        <v>56704.88900000001</v>
      </c>
      <c r="Y27" s="300">
        <f t="shared" si="7"/>
        <v>0.10624464849935578</v>
      </c>
    </row>
    <row r="28" spans="1:25" ht="18.75" customHeight="1">
      <c r="A28" s="313" t="s">
        <v>169</v>
      </c>
      <c r="B28" s="310">
        <v>1169.958</v>
      </c>
      <c r="C28" s="308">
        <v>884.9350000000001</v>
      </c>
      <c r="D28" s="309">
        <v>0</v>
      </c>
      <c r="E28" s="357">
        <v>0</v>
      </c>
      <c r="F28" s="309">
        <f t="shared" si="0"/>
        <v>2054.893</v>
      </c>
      <c r="G28" s="311">
        <f t="shared" si="1"/>
        <v>0.04695525582349755</v>
      </c>
      <c r="H28" s="310">
        <v>689.507</v>
      </c>
      <c r="I28" s="308">
        <v>756.963</v>
      </c>
      <c r="J28" s="309"/>
      <c r="K28" s="308"/>
      <c r="L28" s="309">
        <f t="shared" si="2"/>
        <v>1446.4699999999998</v>
      </c>
      <c r="M28" s="751">
        <f t="shared" si="3"/>
        <v>0.42062607589511036</v>
      </c>
      <c r="N28" s="760">
        <v>6577.174999999997</v>
      </c>
      <c r="O28" s="308">
        <v>7131.314</v>
      </c>
      <c r="P28" s="309"/>
      <c r="Q28" s="308"/>
      <c r="R28" s="309">
        <f t="shared" si="4"/>
        <v>13708.488999999998</v>
      </c>
      <c r="S28" s="311">
        <f t="shared" si="5"/>
        <v>0.037639241383055265</v>
      </c>
      <c r="T28" s="314">
        <v>4934.326</v>
      </c>
      <c r="U28" s="308">
        <v>6479.338000000002</v>
      </c>
      <c r="V28" s="309"/>
      <c r="W28" s="357"/>
      <c r="X28" s="309">
        <f t="shared" si="6"/>
        <v>11413.664</v>
      </c>
      <c r="Y28" s="307">
        <f t="shared" si="7"/>
        <v>0.20105944944585685</v>
      </c>
    </row>
    <row r="29" spans="1:25" ht="18.75" customHeight="1">
      <c r="A29" s="313" t="s">
        <v>150</v>
      </c>
      <c r="B29" s="310">
        <v>961.559</v>
      </c>
      <c r="C29" s="308">
        <v>799.197</v>
      </c>
      <c r="D29" s="309">
        <v>0</v>
      </c>
      <c r="E29" s="357">
        <v>0</v>
      </c>
      <c r="F29" s="309">
        <f t="shared" si="0"/>
        <v>1760.7559999999999</v>
      </c>
      <c r="G29" s="311">
        <f t="shared" si="1"/>
        <v>0.04023408927995679</v>
      </c>
      <c r="H29" s="310">
        <v>771.678</v>
      </c>
      <c r="I29" s="308">
        <v>764.0380000000001</v>
      </c>
      <c r="J29" s="309">
        <v>9.047</v>
      </c>
      <c r="K29" s="308">
        <v>14.325</v>
      </c>
      <c r="L29" s="309">
        <f t="shared" si="2"/>
        <v>1559.0880000000002</v>
      </c>
      <c r="M29" s="751">
        <f t="shared" si="3"/>
        <v>0.12934997896205958</v>
      </c>
      <c r="N29" s="760">
        <v>5611.247000000001</v>
      </c>
      <c r="O29" s="308">
        <v>5572.885</v>
      </c>
      <c r="P29" s="309">
        <v>11.084</v>
      </c>
      <c r="Q29" s="308">
        <v>9.764999999999999</v>
      </c>
      <c r="R29" s="309">
        <f t="shared" si="4"/>
        <v>11204.981000000002</v>
      </c>
      <c r="S29" s="311">
        <f t="shared" si="5"/>
        <v>0.030765388114733002</v>
      </c>
      <c r="T29" s="314">
        <v>8150.858999999999</v>
      </c>
      <c r="U29" s="308">
        <v>7935.0689999999995</v>
      </c>
      <c r="V29" s="309">
        <v>27.977</v>
      </c>
      <c r="W29" s="308">
        <v>20.072</v>
      </c>
      <c r="X29" s="309">
        <f t="shared" si="6"/>
        <v>16133.976999999999</v>
      </c>
      <c r="Y29" s="307">
        <f t="shared" si="7"/>
        <v>-0.30550409238837994</v>
      </c>
    </row>
    <row r="30" spans="1:25" ht="18.75" customHeight="1">
      <c r="A30" s="313" t="s">
        <v>196</v>
      </c>
      <c r="B30" s="310">
        <v>3.995</v>
      </c>
      <c r="C30" s="308">
        <v>1278.02</v>
      </c>
      <c r="D30" s="309">
        <v>0</v>
      </c>
      <c r="E30" s="357">
        <v>0</v>
      </c>
      <c r="F30" s="309">
        <f t="shared" si="0"/>
        <v>1282.0149999999999</v>
      </c>
      <c r="G30" s="311">
        <f t="shared" si="1"/>
        <v>0.029294635922435478</v>
      </c>
      <c r="H30" s="310">
        <v>57.407000000000004</v>
      </c>
      <c r="I30" s="308">
        <v>1566.771</v>
      </c>
      <c r="J30" s="309"/>
      <c r="K30" s="308"/>
      <c r="L30" s="309">
        <f t="shared" si="2"/>
        <v>1624.1779999999999</v>
      </c>
      <c r="M30" s="751">
        <f t="shared" si="3"/>
        <v>-0.21066841195977293</v>
      </c>
      <c r="N30" s="760">
        <v>32.318</v>
      </c>
      <c r="O30" s="308">
        <v>10409.171000000002</v>
      </c>
      <c r="P30" s="309"/>
      <c r="Q30" s="308"/>
      <c r="R30" s="309">
        <f t="shared" si="4"/>
        <v>10441.489000000001</v>
      </c>
      <c r="S30" s="311">
        <f t="shared" si="5"/>
        <v>0.028669076866860852</v>
      </c>
      <c r="T30" s="314">
        <v>94.282</v>
      </c>
      <c r="U30" s="308">
        <v>10600.670000000002</v>
      </c>
      <c r="V30" s="309"/>
      <c r="W30" s="308"/>
      <c r="X30" s="309">
        <f t="shared" si="6"/>
        <v>10694.952000000001</v>
      </c>
      <c r="Y30" s="307">
        <f t="shared" si="7"/>
        <v>-0.023699311600463457</v>
      </c>
    </row>
    <row r="31" spans="1:25" ht="18.75" customHeight="1">
      <c r="A31" s="313" t="s">
        <v>165</v>
      </c>
      <c r="B31" s="310">
        <v>399.99300000000005</v>
      </c>
      <c r="C31" s="308">
        <v>355.409</v>
      </c>
      <c r="D31" s="309">
        <v>0</v>
      </c>
      <c r="E31" s="357">
        <v>0</v>
      </c>
      <c r="F31" s="309">
        <f>SUM(B31:E31)</f>
        <v>755.402</v>
      </c>
      <c r="G31" s="311">
        <f>F31/$F$9</f>
        <v>0.017261285215133683</v>
      </c>
      <c r="H31" s="310">
        <v>347.61699999999996</v>
      </c>
      <c r="I31" s="308">
        <v>296.896</v>
      </c>
      <c r="J31" s="309"/>
      <c r="K31" s="308"/>
      <c r="L31" s="309">
        <f>SUM(H31:K31)</f>
        <v>644.5129999999999</v>
      </c>
      <c r="M31" s="751">
        <f>IF(ISERROR(F31/L31-1),"         /0",(F31/L31-1))</f>
        <v>0.17205083528183307</v>
      </c>
      <c r="N31" s="760">
        <v>4252.152999999999</v>
      </c>
      <c r="O31" s="308">
        <v>3024.503</v>
      </c>
      <c r="P31" s="309"/>
      <c r="Q31" s="308"/>
      <c r="R31" s="309">
        <f>SUM(N31:Q31)</f>
        <v>7276.655999999999</v>
      </c>
      <c r="S31" s="311">
        <f>R31/$R$9</f>
        <v>0.019979431113484308</v>
      </c>
      <c r="T31" s="314">
        <v>2176.5480000000002</v>
      </c>
      <c r="U31" s="308">
        <v>2612.125</v>
      </c>
      <c r="V31" s="309"/>
      <c r="W31" s="308"/>
      <c r="X31" s="309">
        <f>SUM(T31:W31)</f>
        <v>4788.673000000001</v>
      </c>
      <c r="Y31" s="307">
        <f>IF(ISERROR(R31/X31-1),"         /0",IF(R31/X31&gt;5,"  *  ",(R31/X31-1)))</f>
        <v>0.519555835196932</v>
      </c>
    </row>
    <row r="32" spans="1:25" ht="18.75" customHeight="1">
      <c r="A32" s="313" t="s">
        <v>182</v>
      </c>
      <c r="B32" s="310">
        <v>168.726</v>
      </c>
      <c r="C32" s="308">
        <v>122.893</v>
      </c>
      <c r="D32" s="309">
        <v>0</v>
      </c>
      <c r="E32" s="357">
        <v>0</v>
      </c>
      <c r="F32" s="309">
        <f t="shared" si="0"/>
        <v>291.619</v>
      </c>
      <c r="G32" s="311">
        <f t="shared" si="1"/>
        <v>0.0066636290784933975</v>
      </c>
      <c r="H32" s="310">
        <v>76.05</v>
      </c>
      <c r="I32" s="308">
        <v>136.868</v>
      </c>
      <c r="J32" s="309"/>
      <c r="K32" s="308"/>
      <c r="L32" s="309">
        <f t="shared" si="2"/>
        <v>212.918</v>
      </c>
      <c r="M32" s="751">
        <f t="shared" si="3"/>
        <v>0.36963056200039457</v>
      </c>
      <c r="N32" s="760">
        <v>860.1739999999999</v>
      </c>
      <c r="O32" s="308">
        <v>1013.8000000000001</v>
      </c>
      <c r="P32" s="309"/>
      <c r="Q32" s="308"/>
      <c r="R32" s="309">
        <f t="shared" si="4"/>
        <v>1873.974</v>
      </c>
      <c r="S32" s="311">
        <f t="shared" si="5"/>
        <v>0.005145348968188224</v>
      </c>
      <c r="T32" s="314">
        <v>385.984</v>
      </c>
      <c r="U32" s="308">
        <v>921.203</v>
      </c>
      <c r="V32" s="309"/>
      <c r="W32" s="308"/>
      <c r="X32" s="309">
        <f t="shared" si="6"/>
        <v>1307.187</v>
      </c>
      <c r="Y32" s="307">
        <f t="shared" si="7"/>
        <v>0.43359289833818737</v>
      </c>
    </row>
    <row r="33" spans="1:25" ht="18.75" customHeight="1">
      <c r="A33" s="313" t="s">
        <v>172</v>
      </c>
      <c r="B33" s="310">
        <v>69.385</v>
      </c>
      <c r="C33" s="308">
        <v>195.921</v>
      </c>
      <c r="D33" s="309">
        <v>0</v>
      </c>
      <c r="E33" s="357">
        <v>0</v>
      </c>
      <c r="F33" s="309">
        <f t="shared" si="0"/>
        <v>265.306</v>
      </c>
      <c r="G33" s="311">
        <f t="shared" si="1"/>
        <v>0.006062364853794742</v>
      </c>
      <c r="H33" s="310">
        <v>57.175</v>
      </c>
      <c r="I33" s="308">
        <v>99.381</v>
      </c>
      <c r="J33" s="309"/>
      <c r="K33" s="308"/>
      <c r="L33" s="309">
        <f t="shared" si="2"/>
        <v>156.55599999999998</v>
      </c>
      <c r="M33" s="751">
        <f t="shared" si="3"/>
        <v>0.6946396177725542</v>
      </c>
      <c r="N33" s="760">
        <v>667.029</v>
      </c>
      <c r="O33" s="308">
        <v>1603.2990000000002</v>
      </c>
      <c r="P33" s="309">
        <v>0</v>
      </c>
      <c r="Q33" s="308">
        <v>0.03</v>
      </c>
      <c r="R33" s="309">
        <f t="shared" si="4"/>
        <v>2270.3580000000006</v>
      </c>
      <c r="S33" s="311">
        <f t="shared" si="5"/>
        <v>0.006233695981223797</v>
      </c>
      <c r="T33" s="314">
        <v>157.35199999999998</v>
      </c>
      <c r="U33" s="308">
        <v>281.553</v>
      </c>
      <c r="V33" s="309">
        <v>1</v>
      </c>
      <c r="W33" s="308">
        <v>1</v>
      </c>
      <c r="X33" s="309">
        <f t="shared" si="6"/>
        <v>440.905</v>
      </c>
      <c r="Y33" s="307" t="str">
        <f t="shared" si="7"/>
        <v>  *  </v>
      </c>
    </row>
    <row r="34" spans="1:25" ht="18.75" customHeight="1">
      <c r="A34" s="313" t="s">
        <v>164</v>
      </c>
      <c r="B34" s="310">
        <v>152.501</v>
      </c>
      <c r="C34" s="308">
        <v>111.47</v>
      </c>
      <c r="D34" s="309">
        <v>0</v>
      </c>
      <c r="E34" s="357">
        <v>0</v>
      </c>
      <c r="F34" s="309">
        <f t="shared" si="0"/>
        <v>263.971</v>
      </c>
      <c r="G34" s="311">
        <f t="shared" si="1"/>
        <v>0.0060318594861068055</v>
      </c>
      <c r="H34" s="310">
        <v>34.538000000000004</v>
      </c>
      <c r="I34" s="308">
        <v>7.531000000000001</v>
      </c>
      <c r="J34" s="309"/>
      <c r="K34" s="308"/>
      <c r="L34" s="309">
        <f t="shared" si="2"/>
        <v>42.069</v>
      </c>
      <c r="M34" s="751">
        <f t="shared" si="3"/>
        <v>5.274715348593976</v>
      </c>
      <c r="N34" s="760">
        <v>1516.0140000000001</v>
      </c>
      <c r="O34" s="308">
        <v>633.8879999999999</v>
      </c>
      <c r="P34" s="309"/>
      <c r="Q34" s="308"/>
      <c r="R34" s="309">
        <f t="shared" si="4"/>
        <v>2149.902</v>
      </c>
      <c r="S34" s="311">
        <f t="shared" si="5"/>
        <v>0.005902961320384274</v>
      </c>
      <c r="T34" s="314">
        <v>68.76599999999999</v>
      </c>
      <c r="U34" s="308">
        <v>22.199</v>
      </c>
      <c r="V34" s="309"/>
      <c r="W34" s="308"/>
      <c r="X34" s="309">
        <f t="shared" si="6"/>
        <v>90.96499999999999</v>
      </c>
      <c r="Y34" s="307" t="str">
        <f t="shared" si="7"/>
        <v>  *  </v>
      </c>
    </row>
    <row r="35" spans="1:25" ht="18.75" customHeight="1">
      <c r="A35" s="313" t="s">
        <v>195</v>
      </c>
      <c r="B35" s="310">
        <v>0</v>
      </c>
      <c r="C35" s="308">
        <v>0</v>
      </c>
      <c r="D35" s="309">
        <v>0</v>
      </c>
      <c r="E35" s="357">
        <v>253.30200000000002</v>
      </c>
      <c r="F35" s="309">
        <f t="shared" si="0"/>
        <v>253.30200000000002</v>
      </c>
      <c r="G35" s="311">
        <f t="shared" si="1"/>
        <v>0.005788067899692868</v>
      </c>
      <c r="H35" s="310"/>
      <c r="I35" s="308"/>
      <c r="J35" s="309"/>
      <c r="K35" s="308">
        <v>147.289</v>
      </c>
      <c r="L35" s="309">
        <f t="shared" si="2"/>
        <v>147.289</v>
      </c>
      <c r="M35" s="751">
        <f t="shared" si="3"/>
        <v>0.7197618287855851</v>
      </c>
      <c r="N35" s="760"/>
      <c r="O35" s="308"/>
      <c r="P35" s="309"/>
      <c r="Q35" s="308">
        <v>1330.299</v>
      </c>
      <c r="R35" s="309">
        <f t="shared" si="4"/>
        <v>1330.299</v>
      </c>
      <c r="S35" s="311">
        <f t="shared" si="5"/>
        <v>0.003652586741882132</v>
      </c>
      <c r="T35" s="314"/>
      <c r="U35" s="308"/>
      <c r="V35" s="309"/>
      <c r="W35" s="308">
        <v>1022.1959999999999</v>
      </c>
      <c r="X35" s="309">
        <f t="shared" si="6"/>
        <v>1022.1959999999999</v>
      </c>
      <c r="Y35" s="307">
        <f t="shared" si="7"/>
        <v>0.30141284059025875</v>
      </c>
    </row>
    <row r="36" spans="1:25" ht="18.75" customHeight="1">
      <c r="A36" s="313" t="s">
        <v>199</v>
      </c>
      <c r="B36" s="310">
        <v>0</v>
      </c>
      <c r="C36" s="308">
        <v>223.74</v>
      </c>
      <c r="D36" s="309">
        <v>0</v>
      </c>
      <c r="E36" s="357">
        <v>0</v>
      </c>
      <c r="F36" s="309">
        <f>SUM(B36:E36)</f>
        <v>223.74</v>
      </c>
      <c r="G36" s="311">
        <f>F36/$F$9</f>
        <v>0.005112562521722222</v>
      </c>
      <c r="H36" s="310"/>
      <c r="I36" s="308">
        <v>260.537</v>
      </c>
      <c r="J36" s="309"/>
      <c r="K36" s="308"/>
      <c r="L36" s="309">
        <f>SUM(H36:K36)</f>
        <v>260.537</v>
      </c>
      <c r="M36" s="751">
        <f>IF(ISERROR(F36/L36-1),"         /0",(F36/L36-1))</f>
        <v>-0.14123521803045236</v>
      </c>
      <c r="N36" s="760">
        <v>1195.508</v>
      </c>
      <c r="O36" s="308">
        <v>2366.3340000000003</v>
      </c>
      <c r="P36" s="309"/>
      <c r="Q36" s="308"/>
      <c r="R36" s="309">
        <f>SUM(N36:Q36)</f>
        <v>3561.8420000000006</v>
      </c>
      <c r="S36" s="311">
        <f>R36/$R$9</f>
        <v>0.009779708821760325</v>
      </c>
      <c r="T36" s="314">
        <v>5.926</v>
      </c>
      <c r="U36" s="308">
        <v>2061.8540000000003</v>
      </c>
      <c r="V36" s="309"/>
      <c r="W36" s="308"/>
      <c r="X36" s="309">
        <f>SUM(T36:W36)</f>
        <v>2067.78</v>
      </c>
      <c r="Y36" s="307">
        <f>IF(ISERROR(R36/X36-1),"         /0",IF(R36/X36&gt;5,"  *  ",(R36/X36-1)))</f>
        <v>0.7225439843697106</v>
      </c>
    </row>
    <row r="37" spans="1:25" ht="18.75" customHeight="1">
      <c r="A37" s="313" t="s">
        <v>198</v>
      </c>
      <c r="B37" s="310">
        <v>0</v>
      </c>
      <c r="C37" s="308">
        <v>178.399</v>
      </c>
      <c r="D37" s="309">
        <v>0</v>
      </c>
      <c r="E37" s="357">
        <v>0</v>
      </c>
      <c r="F37" s="309">
        <f>SUM(B37:E37)</f>
        <v>178.399</v>
      </c>
      <c r="G37" s="311">
        <f>F37/$F$9</f>
        <v>0.004076499693004034</v>
      </c>
      <c r="H37" s="310"/>
      <c r="I37" s="308">
        <v>338.07300000000004</v>
      </c>
      <c r="J37" s="309"/>
      <c r="K37" s="308"/>
      <c r="L37" s="309">
        <f>SUM(H37:K37)</f>
        <v>338.07300000000004</v>
      </c>
      <c r="M37" s="751">
        <f>IF(ISERROR(F37/L37-1),"         /0",(F37/L37-1))</f>
        <v>-0.4723062770466734</v>
      </c>
      <c r="N37" s="760"/>
      <c r="O37" s="308">
        <v>2084.1020000000003</v>
      </c>
      <c r="P37" s="309"/>
      <c r="Q37" s="308"/>
      <c r="R37" s="309">
        <f>SUM(N37:Q37)</f>
        <v>2084.1020000000003</v>
      </c>
      <c r="S37" s="311">
        <f>R37/$R$9</f>
        <v>0.005722295013324099</v>
      </c>
      <c r="T37" s="314"/>
      <c r="U37" s="308">
        <v>2473.738</v>
      </c>
      <c r="V37" s="309"/>
      <c r="W37" s="308"/>
      <c r="X37" s="309">
        <f>SUM(T37:W37)</f>
        <v>2473.738</v>
      </c>
      <c r="Y37" s="307">
        <f>IF(ISERROR(R37/X37-1),"         /0",IF(R37/X37&gt;5,"  *  ",(R37/X37-1)))</f>
        <v>-0.15750900054896655</v>
      </c>
    </row>
    <row r="38" spans="1:25" ht="18.75" customHeight="1">
      <c r="A38" s="313" t="s">
        <v>189</v>
      </c>
      <c r="B38" s="310">
        <v>111.782</v>
      </c>
      <c r="C38" s="308">
        <v>58.452</v>
      </c>
      <c r="D38" s="309">
        <v>0</v>
      </c>
      <c r="E38" s="357">
        <v>0</v>
      </c>
      <c r="F38" s="309">
        <f>SUM(B38:E38)</f>
        <v>170.23399999999998</v>
      </c>
      <c r="G38" s="311">
        <f>F38/$F$9</f>
        <v>0.003889925665159831</v>
      </c>
      <c r="H38" s="310">
        <v>71.023</v>
      </c>
      <c r="I38" s="308">
        <v>15.082</v>
      </c>
      <c r="J38" s="309"/>
      <c r="K38" s="308"/>
      <c r="L38" s="309">
        <f>SUM(H38:K38)</f>
        <v>86.10499999999999</v>
      </c>
      <c r="M38" s="751">
        <f>IF(ISERROR(F38/L38-1),"         /0",(F38/L38-1))</f>
        <v>0.9770512746065849</v>
      </c>
      <c r="N38" s="760">
        <v>646.9340000000001</v>
      </c>
      <c r="O38" s="308">
        <v>504.1540000000001</v>
      </c>
      <c r="P38" s="309"/>
      <c r="Q38" s="308"/>
      <c r="R38" s="309">
        <f>SUM(N38:Q38)</f>
        <v>1151.0880000000002</v>
      </c>
      <c r="S38" s="311">
        <f>R38/$R$9</f>
        <v>0.003160529149867526</v>
      </c>
      <c r="T38" s="314">
        <v>122.90799999999999</v>
      </c>
      <c r="U38" s="308">
        <v>44.46</v>
      </c>
      <c r="V38" s="309"/>
      <c r="W38" s="308"/>
      <c r="X38" s="309">
        <f>SUM(T38:W38)</f>
        <v>167.368</v>
      </c>
      <c r="Y38" s="307" t="str">
        <f>IF(ISERROR(R38/X38-1),"         /0",IF(R38/X38&gt;5,"  *  ",(R38/X38-1)))</f>
        <v>  *  </v>
      </c>
    </row>
    <row r="39" spans="1:25" ht="18.75" customHeight="1">
      <c r="A39" s="313" t="s">
        <v>206</v>
      </c>
      <c r="B39" s="310">
        <v>147.437</v>
      </c>
      <c r="C39" s="308">
        <v>22.717</v>
      </c>
      <c r="D39" s="309">
        <v>0</v>
      </c>
      <c r="E39" s="357">
        <v>0</v>
      </c>
      <c r="F39" s="309">
        <f>SUM(B39:E39)</f>
        <v>170.154</v>
      </c>
      <c r="G39" s="311">
        <f>F39/$F$9</f>
        <v>0.003888097628144824</v>
      </c>
      <c r="H39" s="310"/>
      <c r="I39" s="308"/>
      <c r="J39" s="309"/>
      <c r="K39" s="308"/>
      <c r="L39" s="309">
        <f>SUM(H39:K39)</f>
        <v>0</v>
      </c>
      <c r="M39" s="751" t="str">
        <f>IF(ISERROR(F39/L39-1),"         /0",(F39/L39-1))</f>
        <v>         /0</v>
      </c>
      <c r="N39" s="760">
        <v>527.0930000000001</v>
      </c>
      <c r="O39" s="308">
        <v>97.589</v>
      </c>
      <c r="P39" s="309"/>
      <c r="Q39" s="308"/>
      <c r="R39" s="309">
        <f>SUM(N39:Q39)</f>
        <v>624.682</v>
      </c>
      <c r="S39" s="311">
        <f>R39/$R$9</f>
        <v>0.0017151822192547795</v>
      </c>
      <c r="T39" s="314">
        <v>0</v>
      </c>
      <c r="U39" s="308">
        <v>0</v>
      </c>
      <c r="V39" s="309">
        <v>4.693</v>
      </c>
      <c r="W39" s="308">
        <v>4.568</v>
      </c>
      <c r="X39" s="309">
        <f>SUM(T39:W39)</f>
        <v>9.261</v>
      </c>
      <c r="Y39" s="307" t="str">
        <f>IF(ISERROR(R39/X39-1),"         /0",IF(R39/X39&gt;5,"  *  ",(R39/X39-1)))</f>
        <v>  *  </v>
      </c>
    </row>
    <row r="40" spans="1:25" ht="18.75" customHeight="1">
      <c r="A40" s="313" t="s">
        <v>174</v>
      </c>
      <c r="B40" s="310">
        <v>82.89100000000002</v>
      </c>
      <c r="C40" s="308">
        <v>77.134</v>
      </c>
      <c r="D40" s="309">
        <v>0</v>
      </c>
      <c r="E40" s="357">
        <v>0</v>
      </c>
      <c r="F40" s="309">
        <f t="shared" si="0"/>
        <v>160.02500000000003</v>
      </c>
      <c r="G40" s="311">
        <f t="shared" si="1"/>
        <v>0.003656645291582188</v>
      </c>
      <c r="H40" s="310">
        <v>140.038</v>
      </c>
      <c r="I40" s="308">
        <v>79.788</v>
      </c>
      <c r="J40" s="309"/>
      <c r="K40" s="308"/>
      <c r="L40" s="309">
        <f t="shared" si="2"/>
        <v>219.82600000000002</v>
      </c>
      <c r="M40" s="751">
        <f t="shared" si="3"/>
        <v>-0.27203788450865674</v>
      </c>
      <c r="N40" s="760">
        <v>892.6339999999996</v>
      </c>
      <c r="O40" s="308">
        <v>740.253</v>
      </c>
      <c r="P40" s="309"/>
      <c r="Q40" s="308"/>
      <c r="R40" s="309">
        <f t="shared" si="4"/>
        <v>1632.8869999999997</v>
      </c>
      <c r="S40" s="311">
        <f t="shared" si="5"/>
        <v>0.0044833991510116805</v>
      </c>
      <c r="T40" s="314">
        <v>1088.3060000000003</v>
      </c>
      <c r="U40" s="308">
        <v>526.557</v>
      </c>
      <c r="V40" s="309"/>
      <c r="W40" s="308"/>
      <c r="X40" s="309">
        <f t="shared" si="6"/>
        <v>1614.8630000000003</v>
      </c>
      <c r="Y40" s="307">
        <f t="shared" si="7"/>
        <v>0.011161318328551273</v>
      </c>
    </row>
    <row r="41" spans="1:25" ht="18.75" customHeight="1">
      <c r="A41" s="313" t="s">
        <v>200</v>
      </c>
      <c r="B41" s="310">
        <v>0</v>
      </c>
      <c r="C41" s="308">
        <v>0</v>
      </c>
      <c r="D41" s="309">
        <v>0</v>
      </c>
      <c r="E41" s="357">
        <v>119.78200000000001</v>
      </c>
      <c r="F41" s="309">
        <f t="shared" si="0"/>
        <v>119.78200000000001</v>
      </c>
      <c r="G41" s="311">
        <f t="shared" si="1"/>
        <v>0.0027370741216453526</v>
      </c>
      <c r="H41" s="310"/>
      <c r="I41" s="308"/>
      <c r="J41" s="309"/>
      <c r="K41" s="308"/>
      <c r="L41" s="309">
        <f t="shared" si="2"/>
        <v>0</v>
      </c>
      <c r="M41" s="751" t="str">
        <f t="shared" si="3"/>
        <v>         /0</v>
      </c>
      <c r="N41" s="760"/>
      <c r="O41" s="308">
        <v>21.593</v>
      </c>
      <c r="P41" s="309"/>
      <c r="Q41" s="308">
        <v>814.1720000000003</v>
      </c>
      <c r="R41" s="309">
        <f t="shared" si="4"/>
        <v>835.7650000000002</v>
      </c>
      <c r="S41" s="311">
        <f t="shared" si="5"/>
        <v>0.0022947503969627287</v>
      </c>
      <c r="T41" s="314">
        <v>493.828</v>
      </c>
      <c r="U41" s="308">
        <v>200.39199999999997</v>
      </c>
      <c r="V41" s="309"/>
      <c r="W41" s="308"/>
      <c r="X41" s="309">
        <f t="shared" si="6"/>
        <v>694.2199999999999</v>
      </c>
      <c r="Y41" s="307">
        <f t="shared" si="7"/>
        <v>0.2038906974734238</v>
      </c>
    </row>
    <row r="42" spans="1:25" ht="18.75" customHeight="1">
      <c r="A42" s="313" t="s">
        <v>178</v>
      </c>
      <c r="B42" s="310">
        <v>49.73800000000001</v>
      </c>
      <c r="C42" s="308">
        <v>34.832</v>
      </c>
      <c r="D42" s="309">
        <v>0</v>
      </c>
      <c r="E42" s="357">
        <v>0</v>
      </c>
      <c r="F42" s="309">
        <f t="shared" si="0"/>
        <v>84.57000000000001</v>
      </c>
      <c r="G42" s="311">
        <f t="shared" si="1"/>
        <v>0.0019324636294898022</v>
      </c>
      <c r="H42" s="310">
        <v>62.213</v>
      </c>
      <c r="I42" s="308">
        <v>52.00000000000001</v>
      </c>
      <c r="J42" s="309"/>
      <c r="K42" s="308"/>
      <c r="L42" s="309">
        <f t="shared" si="2"/>
        <v>114.21300000000001</v>
      </c>
      <c r="M42" s="751">
        <f t="shared" si="3"/>
        <v>-0.25954138320506426</v>
      </c>
      <c r="N42" s="760">
        <v>446.707</v>
      </c>
      <c r="O42" s="308">
        <v>347.91299999999995</v>
      </c>
      <c r="P42" s="309"/>
      <c r="Q42" s="308"/>
      <c r="R42" s="309">
        <f t="shared" si="4"/>
        <v>794.6199999999999</v>
      </c>
      <c r="S42" s="311">
        <f t="shared" si="5"/>
        <v>0.002181779041278975</v>
      </c>
      <c r="T42" s="314">
        <v>448.487</v>
      </c>
      <c r="U42" s="308">
        <v>354.51499999999993</v>
      </c>
      <c r="V42" s="309"/>
      <c r="W42" s="308"/>
      <c r="X42" s="309">
        <f t="shared" si="6"/>
        <v>803.002</v>
      </c>
      <c r="Y42" s="307">
        <f t="shared" si="7"/>
        <v>-0.010438330166052001</v>
      </c>
    </row>
    <row r="43" spans="1:25" ht="18.75" customHeight="1">
      <c r="A43" s="313" t="s">
        <v>201</v>
      </c>
      <c r="B43" s="310">
        <v>0</v>
      </c>
      <c r="C43" s="308">
        <v>80.447</v>
      </c>
      <c r="D43" s="309">
        <v>0</v>
      </c>
      <c r="E43" s="357">
        <v>0</v>
      </c>
      <c r="F43" s="309">
        <f t="shared" si="0"/>
        <v>80.447</v>
      </c>
      <c r="G43" s="311">
        <f t="shared" si="1"/>
        <v>0.0018382511718288532</v>
      </c>
      <c r="H43" s="310"/>
      <c r="I43" s="308">
        <v>0</v>
      </c>
      <c r="J43" s="309"/>
      <c r="K43" s="308"/>
      <c r="L43" s="309">
        <f t="shared" si="2"/>
        <v>0</v>
      </c>
      <c r="M43" s="751" t="str">
        <f t="shared" si="3"/>
        <v>         /0</v>
      </c>
      <c r="N43" s="760"/>
      <c r="O43" s="308">
        <v>286.052</v>
      </c>
      <c r="P43" s="309"/>
      <c r="Q43" s="308"/>
      <c r="R43" s="309">
        <f t="shared" si="4"/>
        <v>286.052</v>
      </c>
      <c r="S43" s="311">
        <f t="shared" si="5"/>
        <v>0.0007854097031485912</v>
      </c>
      <c r="T43" s="314">
        <v>0</v>
      </c>
      <c r="U43" s="308">
        <v>396.218</v>
      </c>
      <c r="V43" s="309"/>
      <c r="W43" s="308"/>
      <c r="X43" s="309">
        <f t="shared" si="6"/>
        <v>396.218</v>
      </c>
      <c r="Y43" s="307">
        <f t="shared" si="7"/>
        <v>-0.2780439051229373</v>
      </c>
    </row>
    <row r="44" spans="1:25" ht="18.75" customHeight="1">
      <c r="A44" s="313" t="s">
        <v>197</v>
      </c>
      <c r="B44" s="310">
        <v>0</v>
      </c>
      <c r="C44" s="308">
        <v>0</v>
      </c>
      <c r="D44" s="309">
        <v>29.817</v>
      </c>
      <c r="E44" s="357">
        <v>40.062</v>
      </c>
      <c r="F44" s="309">
        <f aca="true" t="shared" si="8" ref="F44:F73">SUM(B44:E44)</f>
        <v>69.87899999999999</v>
      </c>
      <c r="G44" s="311">
        <f aca="true" t="shared" si="9" ref="G44:G73">F44/$F$9</f>
        <v>0.0015967674821463624</v>
      </c>
      <c r="H44" s="310"/>
      <c r="I44" s="308"/>
      <c r="J44" s="309"/>
      <c r="K44" s="308"/>
      <c r="L44" s="309">
        <f t="shared" si="2"/>
        <v>0</v>
      </c>
      <c r="M44" s="751" t="str">
        <f t="shared" si="3"/>
        <v>         /0</v>
      </c>
      <c r="N44" s="760"/>
      <c r="O44" s="308"/>
      <c r="P44" s="309">
        <v>29.817</v>
      </c>
      <c r="Q44" s="308">
        <v>247.133</v>
      </c>
      <c r="R44" s="309">
        <f aca="true" t="shared" si="10" ref="R44:R73">SUM(N44:Q44)</f>
        <v>276.95</v>
      </c>
      <c r="S44" s="311">
        <f aca="true" t="shared" si="11" ref="S44:S73">R44/$R$9</f>
        <v>0.0007604184459014525</v>
      </c>
      <c r="T44" s="314"/>
      <c r="U44" s="308"/>
      <c r="V44" s="309"/>
      <c r="W44" s="308"/>
      <c r="X44" s="309">
        <f aca="true" t="shared" si="12" ref="X44:X73">SUM(T44:W44)</f>
        <v>0</v>
      </c>
      <c r="Y44" s="307" t="str">
        <f t="shared" si="7"/>
        <v>         /0</v>
      </c>
    </row>
    <row r="45" spans="1:25" ht="18.75" customHeight="1" thickBot="1">
      <c r="A45" s="313" t="s">
        <v>163</v>
      </c>
      <c r="B45" s="310">
        <v>45.614000000000004</v>
      </c>
      <c r="C45" s="308">
        <v>73.2</v>
      </c>
      <c r="D45" s="309">
        <v>1.458</v>
      </c>
      <c r="E45" s="308">
        <v>31.198999999999998</v>
      </c>
      <c r="F45" s="309">
        <f t="shared" si="8"/>
        <v>151.471</v>
      </c>
      <c r="G45" s="311">
        <f t="shared" si="9"/>
        <v>0.0034611824337525106</v>
      </c>
      <c r="H45" s="310">
        <v>71.978</v>
      </c>
      <c r="I45" s="308">
        <v>31.428</v>
      </c>
      <c r="J45" s="309">
        <v>0.068</v>
      </c>
      <c r="K45" s="308">
        <v>69.362</v>
      </c>
      <c r="L45" s="309">
        <f t="shared" si="2"/>
        <v>172.83599999999998</v>
      </c>
      <c r="M45" s="751">
        <f t="shared" si="3"/>
        <v>-0.12361429331852147</v>
      </c>
      <c r="N45" s="760">
        <v>500.2969999999999</v>
      </c>
      <c r="O45" s="308">
        <v>597.5360000000001</v>
      </c>
      <c r="P45" s="309">
        <v>3.0440000000000005</v>
      </c>
      <c r="Q45" s="308">
        <v>124.46700000000001</v>
      </c>
      <c r="R45" s="309">
        <f t="shared" si="10"/>
        <v>1225.3440000000003</v>
      </c>
      <c r="S45" s="311">
        <f t="shared" si="11"/>
        <v>0.0033644129993669245</v>
      </c>
      <c r="T45" s="314">
        <v>423.796</v>
      </c>
      <c r="U45" s="308">
        <v>468.15999999999997</v>
      </c>
      <c r="V45" s="309">
        <v>653.5530000000001</v>
      </c>
      <c r="W45" s="308">
        <v>1040.4109999999998</v>
      </c>
      <c r="X45" s="309">
        <f t="shared" si="12"/>
        <v>2585.92</v>
      </c>
      <c r="Y45" s="307">
        <f aca="true" t="shared" si="13" ref="Y45:Y73">IF(ISERROR(R45/X45-1),"         /0",IF(R45/X45&gt;5,"  *  ",(R45/X45-1)))</f>
        <v>-0.5261477539908426</v>
      </c>
    </row>
    <row r="46" spans="1:25" s="299" customFormat="1" ht="18.75" customHeight="1">
      <c r="A46" s="306" t="s">
        <v>62</v>
      </c>
      <c r="B46" s="303">
        <f>SUM(B47:B55)</f>
        <v>2732.434</v>
      </c>
      <c r="C46" s="302">
        <f>SUM(C47:C55)</f>
        <v>1219.597</v>
      </c>
      <c r="D46" s="301">
        <f>SUM(D47:D55)</f>
        <v>311.125</v>
      </c>
      <c r="E46" s="302">
        <f>SUM(E47:E55)</f>
        <v>19.56</v>
      </c>
      <c r="F46" s="301">
        <f t="shared" si="8"/>
        <v>4282.716</v>
      </c>
      <c r="G46" s="304">
        <f t="shared" si="9"/>
        <v>0.0978620421595607</v>
      </c>
      <c r="H46" s="303">
        <f>SUM(H47:H55)</f>
        <v>3231.168</v>
      </c>
      <c r="I46" s="302">
        <f>SUM(I47:I55)</f>
        <v>1542.013</v>
      </c>
      <c r="J46" s="301">
        <f>SUM(J47:J55)</f>
        <v>114.445</v>
      </c>
      <c r="K46" s="302">
        <f>SUM(K47:K55)</f>
        <v>81.403</v>
      </c>
      <c r="L46" s="301">
        <f aca="true" t="shared" si="14" ref="L46:L74">SUM(H46:K46)</f>
        <v>4969.029</v>
      </c>
      <c r="M46" s="749">
        <f t="shared" si="3"/>
        <v>-0.13811813132907858</v>
      </c>
      <c r="N46" s="758">
        <f>SUM(N47:N55)</f>
        <v>20176.048000000003</v>
      </c>
      <c r="O46" s="302">
        <f>SUM(O47:O55)</f>
        <v>9773.832</v>
      </c>
      <c r="P46" s="301">
        <f>SUM(P47:P55)</f>
        <v>2163.4710000000005</v>
      </c>
      <c r="Q46" s="302">
        <f>SUM(Q47:Q55)</f>
        <v>171.25400000000002</v>
      </c>
      <c r="R46" s="301">
        <f t="shared" si="10"/>
        <v>32284.605000000007</v>
      </c>
      <c r="S46" s="304">
        <f t="shared" si="11"/>
        <v>0.08864347052046315</v>
      </c>
      <c r="T46" s="303">
        <f>SUM(T47:T55)</f>
        <v>23267.022000000008</v>
      </c>
      <c r="U46" s="302">
        <f>SUM(U47:U55)</f>
        <v>8229.439999999999</v>
      </c>
      <c r="V46" s="301">
        <f>SUM(V47:V55)</f>
        <v>546.1839999999999</v>
      </c>
      <c r="W46" s="302">
        <f>SUM(W47:W55)</f>
        <v>306.25500000000005</v>
      </c>
      <c r="X46" s="301">
        <f t="shared" si="12"/>
        <v>32348.90100000001</v>
      </c>
      <c r="Y46" s="300">
        <f t="shared" si="13"/>
        <v>-0.0019875791143569854</v>
      </c>
    </row>
    <row r="47" spans="1:25" ht="18.75" customHeight="1">
      <c r="A47" s="313" t="s">
        <v>199</v>
      </c>
      <c r="B47" s="310">
        <v>1328.127</v>
      </c>
      <c r="C47" s="308">
        <v>33.885</v>
      </c>
      <c r="D47" s="309">
        <v>0</v>
      </c>
      <c r="E47" s="308">
        <v>0</v>
      </c>
      <c r="F47" s="309">
        <f t="shared" si="8"/>
        <v>1362.012</v>
      </c>
      <c r="G47" s="311">
        <f t="shared" si="9"/>
        <v>0.031122604386054915</v>
      </c>
      <c r="H47" s="310">
        <v>1477.744</v>
      </c>
      <c r="I47" s="308"/>
      <c r="J47" s="309"/>
      <c r="K47" s="308"/>
      <c r="L47" s="309">
        <f t="shared" si="14"/>
        <v>1477.744</v>
      </c>
      <c r="M47" s="751">
        <f t="shared" si="3"/>
        <v>-0.07831667731352654</v>
      </c>
      <c r="N47" s="760">
        <v>8955.121000000001</v>
      </c>
      <c r="O47" s="308">
        <v>404.798</v>
      </c>
      <c r="P47" s="309"/>
      <c r="Q47" s="308"/>
      <c r="R47" s="309">
        <f t="shared" si="10"/>
        <v>9359.919000000002</v>
      </c>
      <c r="S47" s="311">
        <f t="shared" si="11"/>
        <v>0.02569942249410897</v>
      </c>
      <c r="T47" s="310">
        <v>11752.186000000002</v>
      </c>
      <c r="U47" s="308">
        <v>18.61</v>
      </c>
      <c r="V47" s="309"/>
      <c r="W47" s="308"/>
      <c r="X47" s="292">
        <f t="shared" si="12"/>
        <v>11770.796000000002</v>
      </c>
      <c r="Y47" s="307">
        <f t="shared" si="13"/>
        <v>-0.20481851864563794</v>
      </c>
    </row>
    <row r="48" spans="1:25" ht="18.75" customHeight="1">
      <c r="A48" s="313" t="s">
        <v>196</v>
      </c>
      <c r="B48" s="310">
        <v>805.749</v>
      </c>
      <c r="C48" s="308">
        <v>0</v>
      </c>
      <c r="D48" s="309">
        <v>0</v>
      </c>
      <c r="E48" s="308">
        <v>0</v>
      </c>
      <c r="F48" s="309">
        <f t="shared" si="8"/>
        <v>805.749</v>
      </c>
      <c r="G48" s="311">
        <f t="shared" si="9"/>
        <v>0.018411737460065962</v>
      </c>
      <c r="H48" s="310">
        <v>1050.264</v>
      </c>
      <c r="I48" s="308"/>
      <c r="J48" s="309"/>
      <c r="K48" s="308"/>
      <c r="L48" s="309">
        <f t="shared" si="14"/>
        <v>1050.264</v>
      </c>
      <c r="M48" s="751">
        <f t="shared" si="3"/>
        <v>-0.23281289275839212</v>
      </c>
      <c r="N48" s="760">
        <v>4676.352</v>
      </c>
      <c r="O48" s="308"/>
      <c r="P48" s="309"/>
      <c r="Q48" s="308"/>
      <c r="R48" s="309">
        <f t="shared" si="10"/>
        <v>4676.352</v>
      </c>
      <c r="S48" s="311">
        <f t="shared" si="11"/>
        <v>0.01283980617558458</v>
      </c>
      <c r="T48" s="310">
        <v>5571.218</v>
      </c>
      <c r="U48" s="308"/>
      <c r="V48" s="309"/>
      <c r="W48" s="308"/>
      <c r="X48" s="292">
        <f t="shared" si="12"/>
        <v>5571.218</v>
      </c>
      <c r="Y48" s="307">
        <f t="shared" si="13"/>
        <v>-0.1606230450863707</v>
      </c>
    </row>
    <row r="49" spans="1:25" ht="18.75" customHeight="1">
      <c r="A49" s="313" t="s">
        <v>171</v>
      </c>
      <c r="B49" s="310">
        <v>154.308</v>
      </c>
      <c r="C49" s="308">
        <v>479.72499999999997</v>
      </c>
      <c r="D49" s="309">
        <v>0</v>
      </c>
      <c r="E49" s="308">
        <v>0</v>
      </c>
      <c r="F49" s="309">
        <f t="shared" si="8"/>
        <v>634.0329999999999</v>
      </c>
      <c r="G49" s="311">
        <f t="shared" si="9"/>
        <v>0.014487947409203115</v>
      </c>
      <c r="H49" s="310">
        <v>180.864</v>
      </c>
      <c r="I49" s="308">
        <v>715.9960000000001</v>
      </c>
      <c r="J49" s="309"/>
      <c r="K49" s="308"/>
      <c r="L49" s="309">
        <f t="shared" si="14"/>
        <v>896.8600000000001</v>
      </c>
      <c r="M49" s="751">
        <f t="shared" si="3"/>
        <v>-0.29305242735767034</v>
      </c>
      <c r="N49" s="760">
        <v>1437.145</v>
      </c>
      <c r="O49" s="308">
        <v>4061.4139999999998</v>
      </c>
      <c r="P49" s="309"/>
      <c r="Q49" s="308"/>
      <c r="R49" s="309">
        <f t="shared" si="10"/>
        <v>5498.558999999999</v>
      </c>
      <c r="S49" s="311">
        <f t="shared" si="11"/>
        <v>0.015097330527089527</v>
      </c>
      <c r="T49" s="310">
        <v>1236.401</v>
      </c>
      <c r="U49" s="308">
        <v>3262.648</v>
      </c>
      <c r="V49" s="309"/>
      <c r="W49" s="308"/>
      <c r="X49" s="292">
        <f t="shared" si="12"/>
        <v>4499.049</v>
      </c>
      <c r="Y49" s="307">
        <f t="shared" si="13"/>
        <v>0.22216028320651748</v>
      </c>
    </row>
    <row r="50" spans="1:25" ht="18.75" customHeight="1">
      <c r="A50" s="313" t="s">
        <v>204</v>
      </c>
      <c r="B50" s="310">
        <v>262.626</v>
      </c>
      <c r="C50" s="308">
        <v>104.794</v>
      </c>
      <c r="D50" s="309">
        <v>0</v>
      </c>
      <c r="E50" s="308">
        <v>0</v>
      </c>
      <c r="F50" s="309">
        <f t="shared" si="8"/>
        <v>367.41999999999996</v>
      </c>
      <c r="G50" s="311">
        <f t="shared" si="9"/>
        <v>0.008395717000675689</v>
      </c>
      <c r="H50" s="310">
        <v>350.999</v>
      </c>
      <c r="I50" s="308">
        <v>103.465</v>
      </c>
      <c r="J50" s="309"/>
      <c r="K50" s="308"/>
      <c r="L50" s="309">
        <f t="shared" si="14"/>
        <v>454.46400000000006</v>
      </c>
      <c r="M50" s="751">
        <f t="shared" si="3"/>
        <v>-0.19153112237713021</v>
      </c>
      <c r="N50" s="760">
        <v>2034.883</v>
      </c>
      <c r="O50" s="308">
        <v>675.9730000000001</v>
      </c>
      <c r="P50" s="309"/>
      <c r="Q50" s="308"/>
      <c r="R50" s="309">
        <f t="shared" si="10"/>
        <v>2710.856</v>
      </c>
      <c r="S50" s="311">
        <f t="shared" si="11"/>
        <v>0.007443166299269284</v>
      </c>
      <c r="T50" s="310">
        <v>2763.2209999999995</v>
      </c>
      <c r="U50" s="308">
        <v>713.3870000000001</v>
      </c>
      <c r="V50" s="309"/>
      <c r="W50" s="308"/>
      <c r="X50" s="292">
        <f t="shared" si="12"/>
        <v>3476.6079999999997</v>
      </c>
      <c r="Y50" s="307">
        <f t="shared" si="13"/>
        <v>-0.22025836677589172</v>
      </c>
    </row>
    <row r="51" spans="1:25" ht="18.75" customHeight="1">
      <c r="A51" s="313" t="s">
        <v>205</v>
      </c>
      <c r="B51" s="310">
        <v>0</v>
      </c>
      <c r="C51" s="308">
        <v>0</v>
      </c>
      <c r="D51" s="309">
        <v>311.125</v>
      </c>
      <c r="E51" s="308">
        <v>19.56</v>
      </c>
      <c r="F51" s="309">
        <f t="shared" si="8"/>
        <v>330.685</v>
      </c>
      <c r="G51" s="311">
        <f t="shared" si="9"/>
        <v>0.007556305253846934</v>
      </c>
      <c r="H51" s="310"/>
      <c r="I51" s="308"/>
      <c r="J51" s="309">
        <v>114.445</v>
      </c>
      <c r="K51" s="308">
        <v>81.403</v>
      </c>
      <c r="L51" s="309">
        <f t="shared" si="14"/>
        <v>195.848</v>
      </c>
      <c r="M51" s="751">
        <f t="shared" si="3"/>
        <v>0.6884777991095135</v>
      </c>
      <c r="N51" s="760"/>
      <c r="O51" s="308"/>
      <c r="P51" s="309">
        <v>2163.3810000000003</v>
      </c>
      <c r="Q51" s="308">
        <v>171.174</v>
      </c>
      <c r="R51" s="309">
        <f t="shared" si="10"/>
        <v>2334.5550000000003</v>
      </c>
      <c r="S51" s="311">
        <f t="shared" si="11"/>
        <v>0.006409960949526867</v>
      </c>
      <c r="T51" s="310"/>
      <c r="U51" s="308"/>
      <c r="V51" s="309">
        <v>545.9089999999999</v>
      </c>
      <c r="W51" s="308">
        <v>306.15500000000003</v>
      </c>
      <c r="X51" s="292">
        <f t="shared" si="12"/>
        <v>852.0639999999999</v>
      </c>
      <c r="Y51" s="307">
        <f t="shared" si="13"/>
        <v>1.7398822154204385</v>
      </c>
    </row>
    <row r="52" spans="1:25" ht="18.75" customHeight="1">
      <c r="A52" s="313" t="s">
        <v>150</v>
      </c>
      <c r="B52" s="310">
        <v>106.696</v>
      </c>
      <c r="C52" s="308">
        <v>215.106</v>
      </c>
      <c r="D52" s="309">
        <v>0</v>
      </c>
      <c r="E52" s="308">
        <v>0</v>
      </c>
      <c r="F52" s="309">
        <f t="shared" si="8"/>
        <v>321.802</v>
      </c>
      <c r="G52" s="311">
        <f t="shared" si="9"/>
        <v>0.007353324593793039</v>
      </c>
      <c r="H52" s="310">
        <v>114.512</v>
      </c>
      <c r="I52" s="308">
        <v>349.048</v>
      </c>
      <c r="J52" s="309">
        <v>0</v>
      </c>
      <c r="K52" s="308"/>
      <c r="L52" s="309">
        <f t="shared" si="14"/>
        <v>463.56</v>
      </c>
      <c r="M52" s="751">
        <f t="shared" si="3"/>
        <v>-0.30580291655880576</v>
      </c>
      <c r="N52" s="760">
        <v>2017.1699999999998</v>
      </c>
      <c r="O52" s="308">
        <v>1221.1589999999999</v>
      </c>
      <c r="P52" s="309">
        <v>0</v>
      </c>
      <c r="Q52" s="308"/>
      <c r="R52" s="309">
        <f t="shared" si="10"/>
        <v>3238.3289999999997</v>
      </c>
      <c r="S52" s="311">
        <f t="shared" si="11"/>
        <v>0.008891442879572503</v>
      </c>
      <c r="T52" s="310">
        <v>1176.1540000000005</v>
      </c>
      <c r="U52" s="308">
        <v>1971.3409999999994</v>
      </c>
      <c r="V52" s="309">
        <v>0</v>
      </c>
      <c r="W52" s="308"/>
      <c r="X52" s="292">
        <f t="shared" si="12"/>
        <v>3147.495</v>
      </c>
      <c r="Y52" s="307">
        <f t="shared" si="13"/>
        <v>0.02885914036400372</v>
      </c>
    </row>
    <row r="53" spans="1:25" ht="18.75" customHeight="1">
      <c r="A53" s="313" t="s">
        <v>179</v>
      </c>
      <c r="B53" s="310">
        <v>6.897</v>
      </c>
      <c r="C53" s="308">
        <v>208.76899999999998</v>
      </c>
      <c r="D53" s="309">
        <v>0</v>
      </c>
      <c r="E53" s="308">
        <v>0</v>
      </c>
      <c r="F53" s="309">
        <f t="shared" si="8"/>
        <v>215.66599999999997</v>
      </c>
      <c r="G53" s="311">
        <f t="shared" si="9"/>
        <v>0.004928067885982589</v>
      </c>
      <c r="H53" s="310">
        <v>9.799</v>
      </c>
      <c r="I53" s="308">
        <v>373.504</v>
      </c>
      <c r="J53" s="309"/>
      <c r="K53" s="308"/>
      <c r="L53" s="309">
        <f t="shared" si="14"/>
        <v>383.303</v>
      </c>
      <c r="M53" s="751">
        <f t="shared" si="3"/>
        <v>-0.43734852062206664</v>
      </c>
      <c r="N53" s="760">
        <v>108.39500000000001</v>
      </c>
      <c r="O53" s="308">
        <v>1970.3059999999998</v>
      </c>
      <c r="P53" s="309"/>
      <c r="Q53" s="308"/>
      <c r="R53" s="309">
        <f t="shared" si="10"/>
        <v>2078.701</v>
      </c>
      <c r="S53" s="311">
        <f t="shared" si="11"/>
        <v>0.005707465549426955</v>
      </c>
      <c r="T53" s="310">
        <v>153.482</v>
      </c>
      <c r="U53" s="308">
        <v>2235.654</v>
      </c>
      <c r="V53" s="309"/>
      <c r="W53" s="308"/>
      <c r="X53" s="292">
        <f t="shared" si="12"/>
        <v>2389.136</v>
      </c>
      <c r="Y53" s="307">
        <f t="shared" si="13"/>
        <v>-0.12993609405241058</v>
      </c>
    </row>
    <row r="54" spans="1:25" ht="18.75" customHeight="1">
      <c r="A54" s="313" t="s">
        <v>181</v>
      </c>
      <c r="B54" s="310">
        <v>16.42</v>
      </c>
      <c r="C54" s="308">
        <v>177.318</v>
      </c>
      <c r="D54" s="309">
        <v>0</v>
      </c>
      <c r="E54" s="308">
        <v>0</v>
      </c>
      <c r="F54" s="309">
        <f t="shared" si="8"/>
        <v>193.738</v>
      </c>
      <c r="G54" s="311">
        <f t="shared" si="9"/>
        <v>0.004427002940169035</v>
      </c>
      <c r="H54" s="310"/>
      <c r="I54" s="308"/>
      <c r="J54" s="309"/>
      <c r="K54" s="308"/>
      <c r="L54" s="309">
        <f t="shared" si="14"/>
        <v>0</v>
      </c>
      <c r="M54" s="751" t="str">
        <f t="shared" si="3"/>
        <v>         /0</v>
      </c>
      <c r="N54" s="760">
        <v>431.271</v>
      </c>
      <c r="O54" s="308">
        <v>1440.182</v>
      </c>
      <c r="P54" s="309"/>
      <c r="Q54" s="308"/>
      <c r="R54" s="309">
        <f t="shared" si="10"/>
        <v>1871.453</v>
      </c>
      <c r="S54" s="311">
        <f t="shared" si="11"/>
        <v>0.0051384270873356605</v>
      </c>
      <c r="T54" s="310"/>
      <c r="U54" s="308"/>
      <c r="V54" s="309"/>
      <c r="W54" s="308"/>
      <c r="X54" s="292">
        <f t="shared" si="12"/>
        <v>0</v>
      </c>
      <c r="Y54" s="307" t="str">
        <f t="shared" si="13"/>
        <v>         /0</v>
      </c>
    </row>
    <row r="55" spans="1:25" ht="18.75" customHeight="1" thickBot="1">
      <c r="A55" s="313" t="s">
        <v>163</v>
      </c>
      <c r="B55" s="310">
        <v>51.611000000000004</v>
      </c>
      <c r="C55" s="308">
        <v>0</v>
      </c>
      <c r="D55" s="309">
        <v>0</v>
      </c>
      <c r="E55" s="308">
        <v>0</v>
      </c>
      <c r="F55" s="309">
        <f t="shared" si="8"/>
        <v>51.611000000000004</v>
      </c>
      <c r="G55" s="311">
        <f t="shared" si="9"/>
        <v>0.0011793352297694002</v>
      </c>
      <c r="H55" s="310">
        <v>46.986</v>
      </c>
      <c r="I55" s="308">
        <v>0</v>
      </c>
      <c r="J55" s="309">
        <v>0</v>
      </c>
      <c r="K55" s="308"/>
      <c r="L55" s="309">
        <f t="shared" si="14"/>
        <v>46.986</v>
      </c>
      <c r="M55" s="751" t="s">
        <v>51</v>
      </c>
      <c r="N55" s="760">
        <v>515.7109999999999</v>
      </c>
      <c r="O55" s="308">
        <v>0</v>
      </c>
      <c r="P55" s="309">
        <v>0.09</v>
      </c>
      <c r="Q55" s="308">
        <v>0.08</v>
      </c>
      <c r="R55" s="309">
        <f t="shared" si="10"/>
        <v>515.881</v>
      </c>
      <c r="S55" s="311">
        <f t="shared" si="11"/>
        <v>0.0014164485585487893</v>
      </c>
      <c r="T55" s="310">
        <v>614.36</v>
      </c>
      <c r="U55" s="308">
        <v>27.8</v>
      </c>
      <c r="V55" s="309">
        <v>0.275</v>
      </c>
      <c r="W55" s="308">
        <v>0.1</v>
      </c>
      <c r="X55" s="292">
        <f t="shared" si="12"/>
        <v>642.535</v>
      </c>
      <c r="Y55" s="307">
        <f t="shared" si="13"/>
        <v>-0.19711611040643706</v>
      </c>
    </row>
    <row r="56" spans="1:25" s="299" customFormat="1" ht="18.75" customHeight="1">
      <c r="A56" s="306" t="s">
        <v>61</v>
      </c>
      <c r="B56" s="303">
        <f>SUM(B57:B69)</f>
        <v>2829.9120000000007</v>
      </c>
      <c r="C56" s="302">
        <f>SUM(C57:C69)</f>
        <v>2294.0349999999994</v>
      </c>
      <c r="D56" s="301">
        <f>SUM(D57:D69)</f>
        <v>1.5150000000000001</v>
      </c>
      <c r="E56" s="302">
        <f>SUM(E57:E69)</f>
        <v>112.32400000000001</v>
      </c>
      <c r="F56" s="301">
        <f t="shared" si="8"/>
        <v>5237.786</v>
      </c>
      <c r="G56" s="304">
        <f t="shared" si="9"/>
        <v>0.11968583355860082</v>
      </c>
      <c r="H56" s="303">
        <f>SUM(H57:H69)</f>
        <v>2444.7830000000004</v>
      </c>
      <c r="I56" s="302">
        <f>SUM(I57:I69)</f>
        <v>2403.9330000000004</v>
      </c>
      <c r="J56" s="301">
        <f>SUM(J57:J69)</f>
        <v>0.45</v>
      </c>
      <c r="K56" s="302">
        <f>SUM(K57:K69)</f>
        <v>0.52</v>
      </c>
      <c r="L56" s="301">
        <f t="shared" si="14"/>
        <v>4849.686000000001</v>
      </c>
      <c r="M56" s="749">
        <f aca="true" t="shared" si="15" ref="M56:M74">IF(ISERROR(F56/L56-1),"         /0",(F56/L56-1))</f>
        <v>0.08002579960846945</v>
      </c>
      <c r="N56" s="758">
        <f>SUM(N57:N69)</f>
        <v>21155.435</v>
      </c>
      <c r="O56" s="302">
        <f>SUM(O57:O69)</f>
        <v>17154.13</v>
      </c>
      <c r="P56" s="301">
        <f>SUM(P57:P69)</f>
        <v>616.7430000000002</v>
      </c>
      <c r="Q56" s="302">
        <f>SUM(Q57:Q69)</f>
        <v>470.28499999999997</v>
      </c>
      <c r="R56" s="301">
        <f t="shared" si="10"/>
        <v>39396.59300000001</v>
      </c>
      <c r="S56" s="304">
        <f t="shared" si="11"/>
        <v>0.10817077459061943</v>
      </c>
      <c r="T56" s="303">
        <f>SUM(T57:T69)</f>
        <v>19553.147</v>
      </c>
      <c r="U56" s="302">
        <f>SUM(U57:U69)</f>
        <v>15340.713</v>
      </c>
      <c r="V56" s="301">
        <f>SUM(V57:V69)</f>
        <v>4.066000000000001</v>
      </c>
      <c r="W56" s="302">
        <f>SUM(W57:W69)</f>
        <v>87.79</v>
      </c>
      <c r="X56" s="301">
        <f t="shared" si="12"/>
        <v>34985.716</v>
      </c>
      <c r="Y56" s="300">
        <f t="shared" si="13"/>
        <v>0.12607651076799486</v>
      </c>
    </row>
    <row r="57" spans="1:25" s="283" customFormat="1" ht="18.75" customHeight="1">
      <c r="A57" s="298" t="s">
        <v>169</v>
      </c>
      <c r="B57" s="296">
        <v>556.0590000000001</v>
      </c>
      <c r="C57" s="293">
        <v>470.916</v>
      </c>
      <c r="D57" s="292">
        <v>0</v>
      </c>
      <c r="E57" s="293">
        <v>0</v>
      </c>
      <c r="F57" s="292">
        <f t="shared" si="8"/>
        <v>1026.9750000000001</v>
      </c>
      <c r="G57" s="295">
        <f t="shared" si="9"/>
        <v>0.023466853918591577</v>
      </c>
      <c r="H57" s="296">
        <v>449.298</v>
      </c>
      <c r="I57" s="293">
        <v>562.304</v>
      </c>
      <c r="J57" s="292"/>
      <c r="K57" s="293"/>
      <c r="L57" s="292">
        <f t="shared" si="14"/>
        <v>1011.602</v>
      </c>
      <c r="M57" s="750">
        <f t="shared" si="15"/>
        <v>0.015196688025528093</v>
      </c>
      <c r="N57" s="759">
        <v>3108.4570000000003</v>
      </c>
      <c r="O57" s="293">
        <v>3326.576</v>
      </c>
      <c r="P57" s="292"/>
      <c r="Q57" s="293"/>
      <c r="R57" s="292"/>
      <c r="S57" s="295">
        <f t="shared" si="11"/>
        <v>0</v>
      </c>
      <c r="T57" s="294">
        <v>2840.478</v>
      </c>
      <c r="U57" s="293">
        <v>3171.1899999999996</v>
      </c>
      <c r="V57" s="292"/>
      <c r="W57" s="293"/>
      <c r="X57" s="292">
        <f t="shared" si="12"/>
        <v>6011.668</v>
      </c>
      <c r="Y57" s="291">
        <f t="shared" si="13"/>
        <v>-1</v>
      </c>
    </row>
    <row r="58" spans="1:25" s="283" customFormat="1" ht="18.75" customHeight="1">
      <c r="A58" s="298" t="s">
        <v>201</v>
      </c>
      <c r="B58" s="296">
        <v>676.8430000000001</v>
      </c>
      <c r="C58" s="293">
        <v>254.586</v>
      </c>
      <c r="D58" s="292">
        <v>0</v>
      </c>
      <c r="E58" s="293">
        <v>0</v>
      </c>
      <c r="F58" s="292">
        <f t="shared" si="8"/>
        <v>931.4290000000001</v>
      </c>
      <c r="G58" s="295">
        <f t="shared" si="9"/>
        <v>0.021283583610642746</v>
      </c>
      <c r="H58" s="296">
        <v>404.003</v>
      </c>
      <c r="I58" s="293">
        <v>307.219</v>
      </c>
      <c r="J58" s="292"/>
      <c r="K58" s="293"/>
      <c r="L58" s="292">
        <f t="shared" si="14"/>
        <v>711.222</v>
      </c>
      <c r="M58" s="750">
        <f t="shared" si="15"/>
        <v>0.3096178127223288</v>
      </c>
      <c r="N58" s="759">
        <v>4457.7970000000005</v>
      </c>
      <c r="O58" s="293">
        <v>1819.337</v>
      </c>
      <c r="P58" s="292"/>
      <c r="Q58" s="293"/>
      <c r="R58" s="292"/>
      <c r="S58" s="295">
        <f t="shared" si="11"/>
        <v>0</v>
      </c>
      <c r="T58" s="294">
        <v>2157.346</v>
      </c>
      <c r="U58" s="293">
        <v>1429.1729999999998</v>
      </c>
      <c r="V58" s="292"/>
      <c r="W58" s="293"/>
      <c r="X58" s="292">
        <f t="shared" si="12"/>
        <v>3586.519</v>
      </c>
      <c r="Y58" s="291">
        <f t="shared" si="13"/>
        <v>-1</v>
      </c>
    </row>
    <row r="59" spans="1:25" s="283" customFormat="1" ht="18.75" customHeight="1">
      <c r="A59" s="298" t="s">
        <v>165</v>
      </c>
      <c r="B59" s="296">
        <v>374.67499999999995</v>
      </c>
      <c r="C59" s="293">
        <v>479.126</v>
      </c>
      <c r="D59" s="292">
        <v>0</v>
      </c>
      <c r="E59" s="293">
        <v>0</v>
      </c>
      <c r="F59" s="292">
        <f>SUM(B59:E59)</f>
        <v>853.8009999999999</v>
      </c>
      <c r="G59" s="295">
        <f>F59/$F$9</f>
        <v>0.019509747893130217</v>
      </c>
      <c r="H59" s="296">
        <v>852.426</v>
      </c>
      <c r="I59" s="293">
        <v>965.8430000000001</v>
      </c>
      <c r="J59" s="292"/>
      <c r="K59" s="293"/>
      <c r="L59" s="292">
        <f>SUM(H59:K59)</f>
        <v>1818.2690000000002</v>
      </c>
      <c r="M59" s="750">
        <f>IF(ISERROR(F59/L59-1),"         /0",(F59/L59-1))</f>
        <v>-0.5304319657872406</v>
      </c>
      <c r="N59" s="759">
        <v>6082.766999999999</v>
      </c>
      <c r="O59" s="293">
        <v>5930.123</v>
      </c>
      <c r="P59" s="292"/>
      <c r="Q59" s="293"/>
      <c r="R59" s="292"/>
      <c r="S59" s="295">
        <f>R59/$R$9</f>
        <v>0</v>
      </c>
      <c r="T59" s="294">
        <v>6719.2339999999995</v>
      </c>
      <c r="U59" s="293">
        <v>6335.1</v>
      </c>
      <c r="V59" s="292"/>
      <c r="W59" s="293"/>
      <c r="X59" s="292">
        <f>SUM(T59:W59)</f>
        <v>13054.333999999999</v>
      </c>
      <c r="Y59" s="291">
        <f>IF(ISERROR(R59/X59-1),"         /0",IF(R59/X59&gt;5,"  *  ",(R59/X59-1)))</f>
        <v>-1</v>
      </c>
    </row>
    <row r="60" spans="1:25" s="283" customFormat="1" ht="18.75" customHeight="1">
      <c r="A60" s="298" t="s">
        <v>206</v>
      </c>
      <c r="B60" s="296">
        <v>402.939</v>
      </c>
      <c r="C60" s="293">
        <v>239.913</v>
      </c>
      <c r="D60" s="292">
        <v>0</v>
      </c>
      <c r="E60" s="293">
        <v>0</v>
      </c>
      <c r="F60" s="292">
        <f t="shared" si="8"/>
        <v>642.8520000000001</v>
      </c>
      <c r="G60" s="295">
        <f t="shared" si="9"/>
        <v>0.01468946563964501</v>
      </c>
      <c r="H60" s="296"/>
      <c r="I60" s="293"/>
      <c r="J60" s="292"/>
      <c r="K60" s="293"/>
      <c r="L60" s="292">
        <f t="shared" si="14"/>
        <v>0</v>
      </c>
      <c r="M60" s="750" t="str">
        <f t="shared" si="15"/>
        <v>         /0</v>
      </c>
      <c r="N60" s="759">
        <v>402.939</v>
      </c>
      <c r="O60" s="293">
        <v>239.913</v>
      </c>
      <c r="P60" s="292"/>
      <c r="Q60" s="293"/>
      <c r="R60" s="292"/>
      <c r="S60" s="295">
        <f t="shared" si="11"/>
        <v>0</v>
      </c>
      <c r="T60" s="294">
        <v>0</v>
      </c>
      <c r="U60" s="293">
        <v>0</v>
      </c>
      <c r="V60" s="292"/>
      <c r="W60" s="293"/>
      <c r="X60" s="292">
        <f t="shared" si="12"/>
        <v>0</v>
      </c>
      <c r="Y60" s="291" t="str">
        <f t="shared" si="13"/>
        <v>         /0</v>
      </c>
    </row>
    <row r="61" spans="1:25" s="283" customFormat="1" ht="18.75" customHeight="1">
      <c r="A61" s="298" t="s">
        <v>164</v>
      </c>
      <c r="B61" s="296">
        <v>218.483</v>
      </c>
      <c r="C61" s="293">
        <v>250.749</v>
      </c>
      <c r="D61" s="292">
        <v>0</v>
      </c>
      <c r="E61" s="293">
        <v>0</v>
      </c>
      <c r="F61" s="292">
        <f t="shared" si="8"/>
        <v>469.23199999999997</v>
      </c>
      <c r="G61" s="295">
        <f t="shared" si="9"/>
        <v>0.010722168307824981</v>
      </c>
      <c r="H61" s="296">
        <v>86.16</v>
      </c>
      <c r="I61" s="293">
        <v>126.566</v>
      </c>
      <c r="J61" s="292"/>
      <c r="K61" s="293"/>
      <c r="L61" s="292">
        <f t="shared" si="14"/>
        <v>212.726</v>
      </c>
      <c r="M61" s="750">
        <f t="shared" si="15"/>
        <v>1.2058046501132913</v>
      </c>
      <c r="N61" s="759">
        <v>1484.356</v>
      </c>
      <c r="O61" s="293">
        <v>1418.029</v>
      </c>
      <c r="P61" s="292"/>
      <c r="Q61" s="293"/>
      <c r="R61" s="292"/>
      <c r="S61" s="295">
        <f t="shared" si="11"/>
        <v>0</v>
      </c>
      <c r="T61" s="294">
        <v>2014.2599999999998</v>
      </c>
      <c r="U61" s="293">
        <v>1813.3970000000002</v>
      </c>
      <c r="V61" s="292"/>
      <c r="W61" s="293"/>
      <c r="X61" s="292">
        <f t="shared" si="12"/>
        <v>3827.657</v>
      </c>
      <c r="Y61" s="291">
        <f t="shared" si="13"/>
        <v>-1</v>
      </c>
    </row>
    <row r="62" spans="1:25" s="283" customFormat="1" ht="18.75" customHeight="1">
      <c r="A62" s="298" t="s">
        <v>152</v>
      </c>
      <c r="B62" s="296">
        <v>270.361</v>
      </c>
      <c r="C62" s="293">
        <v>152.052</v>
      </c>
      <c r="D62" s="292">
        <v>0</v>
      </c>
      <c r="E62" s="293">
        <v>0.745</v>
      </c>
      <c r="F62" s="292">
        <f t="shared" si="8"/>
        <v>423.158</v>
      </c>
      <c r="G62" s="295">
        <f t="shared" si="9"/>
        <v>0.009669356089956789</v>
      </c>
      <c r="H62" s="296">
        <v>206.69500000000002</v>
      </c>
      <c r="I62" s="293">
        <v>97.53</v>
      </c>
      <c r="J62" s="292">
        <v>0.25</v>
      </c>
      <c r="K62" s="293">
        <v>0</v>
      </c>
      <c r="L62" s="292">
        <f t="shared" si="14"/>
        <v>304.475</v>
      </c>
      <c r="M62" s="750">
        <f t="shared" si="15"/>
        <v>0.38979554971672536</v>
      </c>
      <c r="N62" s="759">
        <v>2323.3479999999995</v>
      </c>
      <c r="O62" s="293">
        <v>916.395</v>
      </c>
      <c r="P62" s="292">
        <v>1.4789999999999999</v>
      </c>
      <c r="Q62" s="293">
        <v>1.208</v>
      </c>
      <c r="R62" s="292"/>
      <c r="S62" s="295">
        <f t="shared" si="11"/>
        <v>0</v>
      </c>
      <c r="T62" s="294">
        <v>1493.6439999999998</v>
      </c>
      <c r="U62" s="293">
        <v>562.147</v>
      </c>
      <c r="V62" s="292">
        <v>0.25</v>
      </c>
      <c r="W62" s="293">
        <v>1.815</v>
      </c>
      <c r="X62" s="292">
        <f t="shared" si="12"/>
        <v>2057.8559999999998</v>
      </c>
      <c r="Y62" s="291">
        <f t="shared" si="13"/>
        <v>-1</v>
      </c>
    </row>
    <row r="63" spans="1:25" s="283" customFormat="1" ht="18.75" customHeight="1">
      <c r="A63" s="298" t="s">
        <v>166</v>
      </c>
      <c r="B63" s="296">
        <v>86.154</v>
      </c>
      <c r="C63" s="293">
        <v>165.046</v>
      </c>
      <c r="D63" s="292">
        <v>0</v>
      </c>
      <c r="E63" s="293">
        <v>0</v>
      </c>
      <c r="F63" s="292">
        <f t="shared" si="8"/>
        <v>251.2</v>
      </c>
      <c r="G63" s="295">
        <f t="shared" si="9"/>
        <v>0.005740036227123545</v>
      </c>
      <c r="H63" s="296"/>
      <c r="I63" s="293"/>
      <c r="J63" s="292"/>
      <c r="K63" s="293"/>
      <c r="L63" s="292">
        <f t="shared" si="14"/>
        <v>0</v>
      </c>
      <c r="M63" s="750" t="str">
        <f t="shared" si="15"/>
        <v>         /0</v>
      </c>
      <c r="N63" s="759">
        <v>609.5070000000001</v>
      </c>
      <c r="O63" s="293">
        <v>956.708</v>
      </c>
      <c r="P63" s="292"/>
      <c r="Q63" s="293"/>
      <c r="R63" s="292"/>
      <c r="S63" s="295">
        <f t="shared" si="11"/>
        <v>0</v>
      </c>
      <c r="T63" s="294"/>
      <c r="U63" s="293"/>
      <c r="V63" s="292"/>
      <c r="W63" s="293"/>
      <c r="X63" s="292">
        <f t="shared" si="12"/>
        <v>0</v>
      </c>
      <c r="Y63" s="291" t="str">
        <f t="shared" si="13"/>
        <v>         /0</v>
      </c>
    </row>
    <row r="64" spans="1:25" s="283" customFormat="1" ht="18.75" customHeight="1">
      <c r="A64" s="298" t="s">
        <v>150</v>
      </c>
      <c r="B64" s="296">
        <v>111.46699999999998</v>
      </c>
      <c r="C64" s="293">
        <v>71.415</v>
      </c>
      <c r="D64" s="292">
        <v>0</v>
      </c>
      <c r="E64" s="293">
        <v>0</v>
      </c>
      <c r="F64" s="292">
        <f t="shared" si="8"/>
        <v>182.882</v>
      </c>
      <c r="G64" s="295">
        <f t="shared" si="9"/>
        <v>0.004178938317232517</v>
      </c>
      <c r="H64" s="296">
        <v>189.335</v>
      </c>
      <c r="I64" s="293">
        <v>104.26000000000002</v>
      </c>
      <c r="J64" s="292">
        <v>0</v>
      </c>
      <c r="K64" s="293">
        <v>0</v>
      </c>
      <c r="L64" s="292">
        <f t="shared" si="14"/>
        <v>293.595</v>
      </c>
      <c r="M64" s="750">
        <f t="shared" si="15"/>
        <v>-0.37709429656499605</v>
      </c>
      <c r="N64" s="759">
        <v>1395.5840000000003</v>
      </c>
      <c r="O64" s="293">
        <v>581.7439999999998</v>
      </c>
      <c r="P64" s="292">
        <v>1.894</v>
      </c>
      <c r="Q64" s="293">
        <v>0.202</v>
      </c>
      <c r="R64" s="292"/>
      <c r="S64" s="295">
        <f t="shared" si="11"/>
        <v>0</v>
      </c>
      <c r="T64" s="294">
        <v>952.59</v>
      </c>
      <c r="U64" s="293">
        <v>580.278</v>
      </c>
      <c r="V64" s="292">
        <v>1.4170000000000003</v>
      </c>
      <c r="W64" s="293">
        <v>0.596</v>
      </c>
      <c r="X64" s="292">
        <f t="shared" si="12"/>
        <v>1534.8809999999999</v>
      </c>
      <c r="Y64" s="291">
        <f t="shared" si="13"/>
        <v>-1</v>
      </c>
    </row>
    <row r="65" spans="1:25" s="283" customFormat="1" ht="18.75" customHeight="1">
      <c r="A65" s="298" t="s">
        <v>199</v>
      </c>
      <c r="B65" s="296">
        <v>0</v>
      </c>
      <c r="C65" s="293">
        <v>152.932</v>
      </c>
      <c r="D65" s="292">
        <v>0</v>
      </c>
      <c r="E65" s="293">
        <v>0</v>
      </c>
      <c r="F65" s="292">
        <f>SUM(B65:E65)</f>
        <v>152.932</v>
      </c>
      <c r="G65" s="295">
        <f>F65/$F$9</f>
        <v>0.0034945669597390844</v>
      </c>
      <c r="H65" s="296">
        <v>19.875</v>
      </c>
      <c r="I65" s="293">
        <v>152.777</v>
      </c>
      <c r="J65" s="292"/>
      <c r="K65" s="293"/>
      <c r="L65" s="292">
        <f>SUM(H65:K65)</f>
        <v>172.652</v>
      </c>
      <c r="M65" s="750">
        <f>IF(ISERROR(F65/L65-1),"         /0",(F65/L65-1))</f>
        <v>-0.11421819614021267</v>
      </c>
      <c r="N65" s="759"/>
      <c r="O65" s="293">
        <v>1373.001</v>
      </c>
      <c r="P65" s="292"/>
      <c r="Q65" s="293"/>
      <c r="R65" s="292"/>
      <c r="S65" s="295">
        <f>R65/$R$9</f>
        <v>0</v>
      </c>
      <c r="T65" s="294">
        <v>19.875</v>
      </c>
      <c r="U65" s="293">
        <v>839.0960000000001</v>
      </c>
      <c r="V65" s="292"/>
      <c r="W65" s="293"/>
      <c r="X65" s="292">
        <f>SUM(T65:W65)</f>
        <v>858.9710000000001</v>
      </c>
      <c r="Y65" s="291">
        <f>IF(ISERROR(R65/X65-1),"         /0",IF(R65/X65&gt;5,"  *  ",(R65/X65-1)))</f>
        <v>-1</v>
      </c>
    </row>
    <row r="66" spans="1:25" s="283" customFormat="1" ht="18.75" customHeight="1">
      <c r="A66" s="298" t="s">
        <v>176</v>
      </c>
      <c r="B66" s="296">
        <v>55.786</v>
      </c>
      <c r="C66" s="293">
        <v>41.959</v>
      </c>
      <c r="D66" s="292">
        <v>0</v>
      </c>
      <c r="E66" s="293">
        <v>0</v>
      </c>
      <c r="F66" s="292">
        <f t="shared" si="8"/>
        <v>97.745</v>
      </c>
      <c r="G66" s="295">
        <f t="shared" si="9"/>
        <v>0.0022335184753988495</v>
      </c>
      <c r="H66" s="296">
        <v>94.42499999999998</v>
      </c>
      <c r="I66" s="293">
        <v>56.387</v>
      </c>
      <c r="J66" s="292"/>
      <c r="K66" s="293"/>
      <c r="L66" s="292">
        <f t="shared" si="14"/>
        <v>150.81199999999998</v>
      </c>
      <c r="M66" s="750">
        <f t="shared" si="15"/>
        <v>-0.3518751823462323</v>
      </c>
      <c r="N66" s="759">
        <v>640.9959999999998</v>
      </c>
      <c r="O66" s="293">
        <v>401.63700000000006</v>
      </c>
      <c r="P66" s="292"/>
      <c r="Q66" s="293"/>
      <c r="R66" s="292"/>
      <c r="S66" s="295">
        <f t="shared" si="11"/>
        <v>0</v>
      </c>
      <c r="T66" s="294">
        <v>921.4030000000001</v>
      </c>
      <c r="U66" s="293">
        <v>435.6399999999999</v>
      </c>
      <c r="V66" s="292"/>
      <c r="W66" s="293"/>
      <c r="X66" s="292">
        <f t="shared" si="12"/>
        <v>1357.0430000000001</v>
      </c>
      <c r="Y66" s="291">
        <f t="shared" si="13"/>
        <v>-1</v>
      </c>
    </row>
    <row r="67" spans="1:25" s="283" customFormat="1" ht="18.75" customHeight="1">
      <c r="A67" s="298" t="s">
        <v>195</v>
      </c>
      <c r="B67" s="296">
        <v>0</v>
      </c>
      <c r="C67" s="293">
        <v>0</v>
      </c>
      <c r="D67" s="292">
        <v>0</v>
      </c>
      <c r="E67" s="293">
        <v>78.876</v>
      </c>
      <c r="F67" s="292">
        <f t="shared" si="8"/>
        <v>78.876</v>
      </c>
      <c r="G67" s="295">
        <f t="shared" si="9"/>
        <v>0.0018023530949466435</v>
      </c>
      <c r="H67" s="296"/>
      <c r="I67" s="293"/>
      <c r="J67" s="292"/>
      <c r="K67" s="293"/>
      <c r="L67" s="292">
        <f t="shared" si="14"/>
        <v>0</v>
      </c>
      <c r="M67" s="750" t="str">
        <f t="shared" si="15"/>
        <v>         /0</v>
      </c>
      <c r="N67" s="759"/>
      <c r="O67" s="293"/>
      <c r="P67" s="292"/>
      <c r="Q67" s="293">
        <v>303.93199999999996</v>
      </c>
      <c r="R67" s="292"/>
      <c r="S67" s="295">
        <f t="shared" si="11"/>
        <v>0</v>
      </c>
      <c r="T67" s="294"/>
      <c r="U67" s="293"/>
      <c r="V67" s="292"/>
      <c r="W67" s="293"/>
      <c r="X67" s="292">
        <f t="shared" si="12"/>
        <v>0</v>
      </c>
      <c r="Y67" s="291" t="str">
        <f t="shared" si="13"/>
        <v>         /0</v>
      </c>
    </row>
    <row r="68" spans="1:25" s="283" customFormat="1" ht="18.75" customHeight="1">
      <c r="A68" s="298" t="s">
        <v>180</v>
      </c>
      <c r="B68" s="296">
        <v>45.038999999999994</v>
      </c>
      <c r="C68" s="293">
        <v>11.712000000000002</v>
      </c>
      <c r="D68" s="292">
        <v>0</v>
      </c>
      <c r="E68" s="293">
        <v>0</v>
      </c>
      <c r="F68" s="292">
        <f t="shared" si="8"/>
        <v>56.751</v>
      </c>
      <c r="G68" s="295">
        <f t="shared" si="9"/>
        <v>0.0012967866079836318</v>
      </c>
      <c r="H68" s="296">
        <v>50.843999999999994</v>
      </c>
      <c r="I68" s="293">
        <v>10.803</v>
      </c>
      <c r="J68" s="292">
        <v>0</v>
      </c>
      <c r="K68" s="293">
        <v>0</v>
      </c>
      <c r="L68" s="292">
        <f t="shared" si="14"/>
        <v>61.64699999999999</v>
      </c>
      <c r="M68" s="750">
        <f t="shared" si="15"/>
        <v>-0.07941992311061352</v>
      </c>
      <c r="N68" s="759">
        <v>392.8249999999999</v>
      </c>
      <c r="O68" s="293">
        <v>126.776</v>
      </c>
      <c r="P68" s="292">
        <v>0</v>
      </c>
      <c r="Q68" s="293">
        <v>0</v>
      </c>
      <c r="R68" s="292"/>
      <c r="S68" s="295">
        <f t="shared" si="11"/>
        <v>0</v>
      </c>
      <c r="T68" s="294">
        <v>178.26399999999998</v>
      </c>
      <c r="U68" s="293">
        <v>75.35499999999999</v>
      </c>
      <c r="V68" s="292">
        <v>0</v>
      </c>
      <c r="W68" s="293">
        <v>0</v>
      </c>
      <c r="X68" s="292">
        <f t="shared" si="12"/>
        <v>253.61899999999997</v>
      </c>
      <c r="Y68" s="291">
        <f t="shared" si="13"/>
        <v>-1</v>
      </c>
    </row>
    <row r="69" spans="1:25" s="283" customFormat="1" ht="18.75" customHeight="1" thickBot="1">
      <c r="A69" s="298" t="s">
        <v>163</v>
      </c>
      <c r="B69" s="296">
        <v>32.106</v>
      </c>
      <c r="C69" s="293">
        <v>3.629</v>
      </c>
      <c r="D69" s="292">
        <v>1.5150000000000001</v>
      </c>
      <c r="E69" s="293">
        <v>32.703</v>
      </c>
      <c r="F69" s="292">
        <f t="shared" si="8"/>
        <v>69.953</v>
      </c>
      <c r="G69" s="295">
        <f t="shared" si="9"/>
        <v>0.0015984584163852445</v>
      </c>
      <c r="H69" s="296">
        <v>91.72200000000001</v>
      </c>
      <c r="I69" s="293">
        <v>20.244</v>
      </c>
      <c r="J69" s="292">
        <v>0.2</v>
      </c>
      <c r="K69" s="293">
        <v>0.52</v>
      </c>
      <c r="L69" s="292">
        <f t="shared" si="14"/>
        <v>112.686</v>
      </c>
      <c r="M69" s="750">
        <f t="shared" si="15"/>
        <v>-0.37922190866656014</v>
      </c>
      <c r="N69" s="759">
        <v>256.859</v>
      </c>
      <c r="O69" s="293">
        <v>63.891000000000005</v>
      </c>
      <c r="P69" s="292">
        <v>613.3700000000001</v>
      </c>
      <c r="Q69" s="293">
        <v>164.943</v>
      </c>
      <c r="R69" s="292"/>
      <c r="S69" s="295">
        <f t="shared" si="11"/>
        <v>0</v>
      </c>
      <c r="T69" s="294">
        <v>2256.0529999999994</v>
      </c>
      <c r="U69" s="293">
        <v>99.33699999999999</v>
      </c>
      <c r="V69" s="292">
        <v>2.399</v>
      </c>
      <c r="W69" s="293">
        <v>85.379</v>
      </c>
      <c r="X69" s="292">
        <f t="shared" si="12"/>
        <v>2443.167999999999</v>
      </c>
      <c r="Y69" s="291">
        <f t="shared" si="13"/>
        <v>-1</v>
      </c>
    </row>
    <row r="70" spans="1:25" s="299" customFormat="1" ht="18.75" customHeight="1">
      <c r="A70" s="306" t="s">
        <v>60</v>
      </c>
      <c r="B70" s="303">
        <f>SUM(B71:B73)</f>
        <v>330.527</v>
      </c>
      <c r="C70" s="302">
        <f>SUM(C71:C73)</f>
        <v>171.59</v>
      </c>
      <c r="D70" s="301">
        <f>SUM(D71:D73)</f>
        <v>30.008</v>
      </c>
      <c r="E70" s="302">
        <f>SUM(E71:E73)</f>
        <v>3.914</v>
      </c>
      <c r="F70" s="301">
        <f t="shared" si="8"/>
        <v>536.039</v>
      </c>
      <c r="G70" s="304">
        <f t="shared" si="9"/>
        <v>0.012248739168595056</v>
      </c>
      <c r="H70" s="303">
        <f>SUM(H71:H73)</f>
        <v>483.2840000000001</v>
      </c>
      <c r="I70" s="302">
        <f>SUM(I71:I73)</f>
        <v>533.694</v>
      </c>
      <c r="J70" s="301">
        <f>SUM(J71:J73)</f>
        <v>55.638</v>
      </c>
      <c r="K70" s="302">
        <f>SUM(K71:K73)</f>
        <v>2.228</v>
      </c>
      <c r="L70" s="301">
        <f t="shared" si="14"/>
        <v>1074.844</v>
      </c>
      <c r="M70" s="749">
        <f t="shared" si="15"/>
        <v>-0.5012866983487837</v>
      </c>
      <c r="N70" s="758">
        <f>SUM(N71:N73)</f>
        <v>4594.182</v>
      </c>
      <c r="O70" s="302">
        <f>SUM(O71:O73)</f>
        <v>1257.326</v>
      </c>
      <c r="P70" s="301">
        <f>SUM(P71:P73)</f>
        <v>290.635</v>
      </c>
      <c r="Q70" s="302">
        <f>SUM(Q71:Q73)</f>
        <v>55.212999999999994</v>
      </c>
      <c r="R70" s="301">
        <f t="shared" si="10"/>
        <v>6197.356</v>
      </c>
      <c r="S70" s="304">
        <f t="shared" si="11"/>
        <v>0.01701600945375715</v>
      </c>
      <c r="T70" s="303">
        <f>SUM(T71:T73)</f>
        <v>4937.987</v>
      </c>
      <c r="U70" s="302">
        <f>SUM(U71:U73)</f>
        <v>3858.2180000000003</v>
      </c>
      <c r="V70" s="301">
        <f>SUM(V71:V73)</f>
        <v>545.7130000000001</v>
      </c>
      <c r="W70" s="302">
        <f>SUM(W71:W73)</f>
        <v>51.702</v>
      </c>
      <c r="X70" s="301">
        <f t="shared" si="12"/>
        <v>9393.619999999999</v>
      </c>
      <c r="Y70" s="300">
        <f t="shared" si="13"/>
        <v>-0.3402590268714297</v>
      </c>
    </row>
    <row r="71" spans="1:25" ht="18.75" customHeight="1">
      <c r="A71" s="298" t="s">
        <v>165</v>
      </c>
      <c r="B71" s="296">
        <v>184.765</v>
      </c>
      <c r="C71" s="293">
        <v>91.32</v>
      </c>
      <c r="D71" s="292">
        <v>0</v>
      </c>
      <c r="E71" s="293">
        <v>0</v>
      </c>
      <c r="F71" s="292">
        <f t="shared" si="8"/>
        <v>276.085</v>
      </c>
      <c r="G71" s="295">
        <f t="shared" si="9"/>
        <v>0.006308669991104315</v>
      </c>
      <c r="H71" s="296">
        <v>191.758</v>
      </c>
      <c r="I71" s="293">
        <v>34.661</v>
      </c>
      <c r="J71" s="292"/>
      <c r="K71" s="293"/>
      <c r="L71" s="292">
        <f t="shared" si="14"/>
        <v>226.419</v>
      </c>
      <c r="M71" s="750">
        <f t="shared" si="15"/>
        <v>0.21935438280356312</v>
      </c>
      <c r="N71" s="759">
        <v>2410.865</v>
      </c>
      <c r="O71" s="293">
        <v>764.6830000000001</v>
      </c>
      <c r="P71" s="292"/>
      <c r="Q71" s="293"/>
      <c r="R71" s="292">
        <f t="shared" si="10"/>
        <v>3175.548</v>
      </c>
      <c r="S71" s="295">
        <f t="shared" si="11"/>
        <v>0.00871906580626635</v>
      </c>
      <c r="T71" s="294">
        <v>2415.834</v>
      </c>
      <c r="U71" s="293">
        <v>320.038</v>
      </c>
      <c r="V71" s="292"/>
      <c r="W71" s="293"/>
      <c r="X71" s="292">
        <f t="shared" si="12"/>
        <v>2735.872</v>
      </c>
      <c r="Y71" s="291">
        <f t="shared" si="13"/>
        <v>0.1607078108917377</v>
      </c>
    </row>
    <row r="72" spans="1:25" ht="18.75" customHeight="1">
      <c r="A72" s="298" t="s">
        <v>444</v>
      </c>
      <c r="B72" s="296">
        <v>86.87899999999999</v>
      </c>
      <c r="C72" s="293">
        <v>49.401</v>
      </c>
      <c r="D72" s="292">
        <v>0</v>
      </c>
      <c r="E72" s="293">
        <v>0</v>
      </c>
      <c r="F72" s="292">
        <f>SUM(B72:E72)</f>
        <v>136.28</v>
      </c>
      <c r="G72" s="295">
        <f>F72/$F$9</f>
        <v>0.003114061055065274</v>
      </c>
      <c r="H72" s="296"/>
      <c r="I72" s="293"/>
      <c r="J72" s="292"/>
      <c r="K72" s="293"/>
      <c r="L72" s="292">
        <f>SUM(H72:K72)</f>
        <v>0</v>
      </c>
      <c r="M72" s="750" t="str">
        <f>IF(ISERROR(F72/L72-1),"         /0",(F72/L72-1))</f>
        <v>         /0</v>
      </c>
      <c r="N72" s="759">
        <v>771.914</v>
      </c>
      <c r="O72" s="293">
        <v>196.195</v>
      </c>
      <c r="P72" s="292"/>
      <c r="Q72" s="293"/>
      <c r="R72" s="292">
        <f>SUM(N72:Q72)</f>
        <v>968.1089999999999</v>
      </c>
      <c r="S72" s="295">
        <f>R72/$R$9</f>
        <v>0.0026581258033695947</v>
      </c>
      <c r="T72" s="294"/>
      <c r="U72" s="293"/>
      <c r="V72" s="292"/>
      <c r="W72" s="293"/>
      <c r="X72" s="292">
        <f>SUM(T72:W72)</f>
        <v>0</v>
      </c>
      <c r="Y72" s="291" t="str">
        <f>IF(ISERROR(R72/X72-1),"         /0",IF(R72/X72&gt;5,"  *  ",(R72/X72-1)))</f>
        <v>         /0</v>
      </c>
    </row>
    <row r="73" spans="1:25" ht="18.75" customHeight="1" thickBot="1">
      <c r="A73" s="298" t="s">
        <v>163</v>
      </c>
      <c r="B73" s="296">
        <v>58.883</v>
      </c>
      <c r="C73" s="293">
        <v>30.869</v>
      </c>
      <c r="D73" s="292">
        <v>30.008</v>
      </c>
      <c r="E73" s="293">
        <v>3.914</v>
      </c>
      <c r="F73" s="292">
        <f t="shared" si="8"/>
        <v>123.674</v>
      </c>
      <c r="G73" s="295">
        <f t="shared" si="9"/>
        <v>0.0028260081224254674</v>
      </c>
      <c r="H73" s="296">
        <v>291.52600000000007</v>
      </c>
      <c r="I73" s="293">
        <v>499.033</v>
      </c>
      <c r="J73" s="292">
        <v>55.638</v>
      </c>
      <c r="K73" s="293">
        <v>2.228</v>
      </c>
      <c r="L73" s="292">
        <f t="shared" si="14"/>
        <v>848.4250000000001</v>
      </c>
      <c r="M73" s="750">
        <f t="shared" si="15"/>
        <v>-0.8542310752276276</v>
      </c>
      <c r="N73" s="759">
        <v>1411.4030000000002</v>
      </c>
      <c r="O73" s="293">
        <v>296.448</v>
      </c>
      <c r="P73" s="292">
        <v>290.635</v>
      </c>
      <c r="Q73" s="293">
        <v>55.212999999999994</v>
      </c>
      <c r="R73" s="292">
        <f t="shared" si="10"/>
        <v>2053.699</v>
      </c>
      <c r="S73" s="295">
        <f t="shared" si="11"/>
        <v>0.0056388178441212035</v>
      </c>
      <c r="T73" s="294">
        <v>2522.1530000000002</v>
      </c>
      <c r="U73" s="293">
        <v>3538.1800000000003</v>
      </c>
      <c r="V73" s="292">
        <v>545.7130000000001</v>
      </c>
      <c r="W73" s="293">
        <v>51.702</v>
      </c>
      <c r="X73" s="292">
        <f t="shared" si="12"/>
        <v>6657.7480000000005</v>
      </c>
      <c r="Y73" s="291">
        <f t="shared" si="13"/>
        <v>-0.6915324821546265</v>
      </c>
    </row>
    <row r="74" spans="1:25" s="403" customFormat="1" ht="18.75" customHeight="1" thickBot="1">
      <c r="A74" s="409" t="s">
        <v>59</v>
      </c>
      <c r="B74" s="407">
        <v>58.17</v>
      </c>
      <c r="C74" s="406">
        <v>3.8</v>
      </c>
      <c r="D74" s="405">
        <v>0</v>
      </c>
      <c r="E74" s="406">
        <v>0</v>
      </c>
      <c r="F74" s="405">
        <f>SUM(B74:E74)</f>
        <v>61.97</v>
      </c>
      <c r="G74" s="408">
        <f>F74/$F$9</f>
        <v>0.0014160431727501836</v>
      </c>
      <c r="H74" s="407">
        <v>25.556</v>
      </c>
      <c r="I74" s="406">
        <v>0.398</v>
      </c>
      <c r="J74" s="405">
        <v>0</v>
      </c>
      <c r="K74" s="406">
        <v>0</v>
      </c>
      <c r="L74" s="405">
        <f t="shared" si="14"/>
        <v>25.954</v>
      </c>
      <c r="M74" s="752">
        <f t="shared" si="15"/>
        <v>1.3876859058333975</v>
      </c>
      <c r="N74" s="761">
        <v>407.86499999999995</v>
      </c>
      <c r="O74" s="406">
        <v>17.108</v>
      </c>
      <c r="P74" s="405">
        <v>3.8449999999999998</v>
      </c>
      <c r="Q74" s="406">
        <v>0.16999999999999998</v>
      </c>
      <c r="R74" s="405">
        <f>SUM(N74:Q74)</f>
        <v>428.988</v>
      </c>
      <c r="S74" s="408">
        <f>R74/$R$9</f>
        <v>0.0011778674427527435</v>
      </c>
      <c r="T74" s="407">
        <v>331.268</v>
      </c>
      <c r="U74" s="406">
        <v>48.93</v>
      </c>
      <c r="V74" s="405">
        <v>0</v>
      </c>
      <c r="W74" s="406">
        <v>11.767</v>
      </c>
      <c r="X74" s="405">
        <f>SUM(T74:W74)</f>
        <v>391.965</v>
      </c>
      <c r="Y74" s="404">
        <f>IF(ISERROR(R74/X74-1),"         /0",IF(R74/X74&gt;5,"  *  ",(R74/X74-1)))</f>
        <v>0.09445486204125375</v>
      </c>
    </row>
    <row r="75" ht="15" thickTop="1">
      <c r="A75" s="178" t="s">
        <v>44</v>
      </c>
    </row>
    <row r="76" ht="14.25">
      <c r="A76" s="178" t="s">
        <v>58</v>
      </c>
    </row>
    <row r="77" ht="14.25">
      <c r="A77" s="185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5:Y65536 M75:M65536 Y3 M3 M5:M8 Y5:Y8">
    <cfRule type="cellIs" priority="1" dxfId="69" operator="lessThan" stopIfTrue="1">
      <formula>0</formula>
    </cfRule>
  </conditionalFormatting>
  <conditionalFormatting sqref="Y9:Y74 M9:M74">
    <cfRule type="cellIs" priority="2" dxfId="69" operator="lessThan" stopIfTrue="1">
      <formula>0</formula>
    </cfRule>
    <cfRule type="cellIs" priority="3" dxfId="71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76" zoomScaleNormal="76" zoomScalePageLayoutView="0" workbookViewId="0" topLeftCell="A1">
      <selection activeCell="A1" sqref="A1"/>
    </sheetView>
  </sheetViews>
  <sheetFormatPr defaultColWidth="8.00390625" defaultRowHeight="15"/>
  <cols>
    <col min="1" max="1" width="25.421875" style="185" customWidth="1"/>
    <col min="2" max="2" width="38.140625" style="185" customWidth="1"/>
    <col min="3" max="3" width="12.421875" style="185" customWidth="1"/>
    <col min="4" max="4" width="12.421875" style="185" bestFit="1" customWidth="1"/>
    <col min="5" max="5" width="8.57421875" style="185" bestFit="1" customWidth="1"/>
    <col min="6" max="6" width="10.57421875" style="185" bestFit="1" customWidth="1"/>
    <col min="7" max="7" width="11.7109375" style="185" customWidth="1"/>
    <col min="8" max="8" width="10.421875" style="185" customWidth="1"/>
    <col min="9" max="10" width="11.57421875" style="185" bestFit="1" customWidth="1"/>
    <col min="11" max="11" width="9.00390625" style="185" bestFit="1" customWidth="1"/>
    <col min="12" max="12" width="10.57421875" style="185" bestFit="1" customWidth="1"/>
    <col min="13" max="13" width="11.57421875" style="185" bestFit="1" customWidth="1"/>
    <col min="14" max="14" width="9.421875" style="185" customWidth="1"/>
    <col min="15" max="15" width="11.57421875" style="185" bestFit="1" customWidth="1"/>
    <col min="16" max="16" width="12.421875" style="185" bestFit="1" customWidth="1"/>
    <col min="17" max="17" width="9.421875" style="185" customWidth="1"/>
    <col min="18" max="18" width="10.57421875" style="185" bestFit="1" customWidth="1"/>
    <col min="19" max="19" width="13.00390625" style="185" bestFit="1" customWidth="1"/>
    <col min="20" max="20" width="10.140625" style="185" customWidth="1"/>
    <col min="21" max="22" width="11.57421875" style="185" bestFit="1" customWidth="1"/>
    <col min="23" max="23" width="10.28125" style="185" customWidth="1"/>
    <col min="24" max="24" width="10.8515625" style="185" bestFit="1" customWidth="1"/>
    <col min="25" max="25" width="13.00390625" style="185" bestFit="1" customWidth="1"/>
    <col min="26" max="26" width="9.8515625" style="185" bestFit="1" customWidth="1"/>
    <col min="27" max="16384" width="8.00390625" style="185" customWidth="1"/>
  </cols>
  <sheetData>
    <row r="1" spans="25:26" ht="21" thickBot="1">
      <c r="Y1" s="740" t="s">
        <v>28</v>
      </c>
      <c r="Z1" s="741"/>
    </row>
    <row r="2" ht="9.75" customHeight="1" thickBot="1"/>
    <row r="3" spans="1:26" ht="24.75" customHeight="1" thickTop="1">
      <c r="A3" s="637" t="s">
        <v>124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9"/>
    </row>
    <row r="4" spans="1:26" ht="21" customHeight="1" thickBot="1">
      <c r="A4" s="651" t="s">
        <v>46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3"/>
    </row>
    <row r="5" spans="1:26" s="231" customFormat="1" ht="19.5" customHeight="1" thickBot="1" thickTop="1">
      <c r="A5" s="736" t="s">
        <v>125</v>
      </c>
      <c r="B5" s="736" t="s">
        <v>126</v>
      </c>
      <c r="C5" s="658" t="s">
        <v>37</v>
      </c>
      <c r="D5" s="659"/>
      <c r="E5" s="659"/>
      <c r="F5" s="659"/>
      <c r="G5" s="659"/>
      <c r="H5" s="659"/>
      <c r="I5" s="659"/>
      <c r="J5" s="659"/>
      <c r="K5" s="660"/>
      <c r="L5" s="660"/>
      <c r="M5" s="660"/>
      <c r="N5" s="661"/>
      <c r="O5" s="662" t="s">
        <v>36</v>
      </c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61"/>
    </row>
    <row r="6" spans="1:26" s="230" customFormat="1" ht="26.25" customHeight="1" thickBot="1">
      <c r="A6" s="737"/>
      <c r="B6" s="737"/>
      <c r="C6" s="647" t="s">
        <v>455</v>
      </c>
      <c r="D6" s="648"/>
      <c r="E6" s="648"/>
      <c r="F6" s="648"/>
      <c r="G6" s="649"/>
      <c r="H6" s="644" t="s">
        <v>35</v>
      </c>
      <c r="I6" s="647" t="s">
        <v>456</v>
      </c>
      <c r="J6" s="648"/>
      <c r="K6" s="648"/>
      <c r="L6" s="648"/>
      <c r="M6" s="649"/>
      <c r="N6" s="644" t="s">
        <v>34</v>
      </c>
      <c r="O6" s="654" t="s">
        <v>457</v>
      </c>
      <c r="P6" s="648"/>
      <c r="Q6" s="648"/>
      <c r="R6" s="648"/>
      <c r="S6" s="648"/>
      <c r="T6" s="644" t="s">
        <v>35</v>
      </c>
      <c r="U6" s="655" t="s">
        <v>458</v>
      </c>
      <c r="V6" s="656"/>
      <c r="W6" s="656"/>
      <c r="X6" s="656"/>
      <c r="Y6" s="657"/>
      <c r="Z6" s="644" t="s">
        <v>34</v>
      </c>
    </row>
    <row r="7" spans="1:26" s="225" customFormat="1" ht="26.25" customHeight="1">
      <c r="A7" s="738"/>
      <c r="B7" s="738"/>
      <c r="C7" s="627" t="s">
        <v>22</v>
      </c>
      <c r="D7" s="628"/>
      <c r="E7" s="629" t="s">
        <v>21</v>
      </c>
      <c r="F7" s="630"/>
      <c r="G7" s="631" t="s">
        <v>17</v>
      </c>
      <c r="H7" s="645"/>
      <c r="I7" s="627" t="s">
        <v>22</v>
      </c>
      <c r="J7" s="628"/>
      <c r="K7" s="629" t="s">
        <v>21</v>
      </c>
      <c r="L7" s="630"/>
      <c r="M7" s="631" t="s">
        <v>17</v>
      </c>
      <c r="N7" s="645"/>
      <c r="O7" s="628" t="s">
        <v>22</v>
      </c>
      <c r="P7" s="628"/>
      <c r="Q7" s="633" t="s">
        <v>21</v>
      </c>
      <c r="R7" s="628"/>
      <c r="S7" s="631" t="s">
        <v>17</v>
      </c>
      <c r="T7" s="645"/>
      <c r="U7" s="634" t="s">
        <v>22</v>
      </c>
      <c r="V7" s="630"/>
      <c r="W7" s="629" t="s">
        <v>21</v>
      </c>
      <c r="X7" s="650"/>
      <c r="Y7" s="631" t="s">
        <v>17</v>
      </c>
      <c r="Z7" s="645"/>
    </row>
    <row r="8" spans="1:26" s="225" customFormat="1" ht="15.75" thickBot="1">
      <c r="A8" s="739"/>
      <c r="B8" s="739"/>
      <c r="C8" s="228" t="s">
        <v>19</v>
      </c>
      <c r="D8" s="226" t="s">
        <v>18</v>
      </c>
      <c r="E8" s="227" t="s">
        <v>19</v>
      </c>
      <c r="F8" s="226" t="s">
        <v>18</v>
      </c>
      <c r="G8" s="632"/>
      <c r="H8" s="646"/>
      <c r="I8" s="228" t="s">
        <v>19</v>
      </c>
      <c r="J8" s="226" t="s">
        <v>18</v>
      </c>
      <c r="K8" s="227" t="s">
        <v>19</v>
      </c>
      <c r="L8" s="226" t="s">
        <v>18</v>
      </c>
      <c r="M8" s="632"/>
      <c r="N8" s="646"/>
      <c r="O8" s="229" t="s">
        <v>19</v>
      </c>
      <c r="P8" s="226" t="s">
        <v>18</v>
      </c>
      <c r="Q8" s="227" t="s">
        <v>19</v>
      </c>
      <c r="R8" s="226" t="s">
        <v>18</v>
      </c>
      <c r="S8" s="632"/>
      <c r="T8" s="646"/>
      <c r="U8" s="228" t="s">
        <v>19</v>
      </c>
      <c r="V8" s="226" t="s">
        <v>18</v>
      </c>
      <c r="W8" s="227" t="s">
        <v>19</v>
      </c>
      <c r="X8" s="226" t="s">
        <v>18</v>
      </c>
      <c r="Y8" s="632"/>
      <c r="Z8" s="646"/>
    </row>
    <row r="9" spans="1:26" s="214" customFormat="1" ht="18" customHeight="1" thickBot="1" thickTop="1">
      <c r="A9" s="224" t="s">
        <v>24</v>
      </c>
      <c r="B9" s="460"/>
      <c r="C9" s="223">
        <f>SUM(C10:C62)</f>
        <v>1185603</v>
      </c>
      <c r="D9" s="217">
        <f>SUM(D10:D62)</f>
        <v>1185603</v>
      </c>
      <c r="E9" s="218">
        <f>SUM(E10:E62)</f>
        <v>68928</v>
      </c>
      <c r="F9" s="217">
        <f>SUM(F10:F62)</f>
        <v>68928</v>
      </c>
      <c r="G9" s="216">
        <f>SUM(C9:F9)</f>
        <v>2509062</v>
      </c>
      <c r="H9" s="220">
        <f>G9/$G$9</f>
        <v>1</v>
      </c>
      <c r="I9" s="219">
        <f>SUM(I10:I62)</f>
        <v>1181152</v>
      </c>
      <c r="J9" s="217">
        <f>SUM(J10:J62)</f>
        <v>1181152</v>
      </c>
      <c r="K9" s="218">
        <f>SUM(K10:K62)</f>
        <v>47824</v>
      </c>
      <c r="L9" s="217">
        <f>SUM(L10:L62)</f>
        <v>47824</v>
      </c>
      <c r="M9" s="216">
        <f>SUM(I9:L9)</f>
        <v>2457952</v>
      </c>
      <c r="N9" s="222">
        <f>IF(ISERROR(G9/M9-1),"         /0",(G9/M9-1))</f>
        <v>0.020793733970394968</v>
      </c>
      <c r="O9" s="221">
        <f>SUM(O10:O62)</f>
        <v>8896923</v>
      </c>
      <c r="P9" s="217">
        <f>SUM(P10:P62)</f>
        <v>8896923</v>
      </c>
      <c r="Q9" s="218">
        <f>SUM(Q10:Q62)</f>
        <v>549896</v>
      </c>
      <c r="R9" s="217">
        <f>SUM(R10:R62)</f>
        <v>549896</v>
      </c>
      <c r="S9" s="216">
        <f>SUM(O9:R9)</f>
        <v>18893638</v>
      </c>
      <c r="T9" s="220">
        <f>S9/$S$9</f>
        <v>1</v>
      </c>
      <c r="U9" s="219">
        <f>SUM(U10:U62)</f>
        <v>8624421</v>
      </c>
      <c r="V9" s="217">
        <f>SUM(V10:V62)</f>
        <v>8624421</v>
      </c>
      <c r="W9" s="218">
        <f>SUM(W10:W62)</f>
        <v>434344</v>
      </c>
      <c r="X9" s="217">
        <f>SUM(X10:X62)</f>
        <v>434344</v>
      </c>
      <c r="Y9" s="216">
        <f>SUM(U9:X9)</f>
        <v>18117530</v>
      </c>
      <c r="Z9" s="215">
        <f>IF(ISERROR(S9/Y9-1),"         /0",(S9/Y9-1))</f>
        <v>0.04283740664428315</v>
      </c>
    </row>
    <row r="10" spans="1:26" ht="21" customHeight="1" thickTop="1">
      <c r="A10" s="213" t="s">
        <v>341</v>
      </c>
      <c r="B10" s="461" t="s">
        <v>342</v>
      </c>
      <c r="C10" s="211">
        <v>451172</v>
      </c>
      <c r="D10" s="207">
        <v>465617</v>
      </c>
      <c r="E10" s="208">
        <v>15586</v>
      </c>
      <c r="F10" s="207">
        <v>13488</v>
      </c>
      <c r="G10" s="206">
        <f>SUM(C10:F10)</f>
        <v>945863</v>
      </c>
      <c r="H10" s="210">
        <f>G10/$G$9</f>
        <v>0.37697872750852707</v>
      </c>
      <c r="I10" s="209">
        <v>440573</v>
      </c>
      <c r="J10" s="207">
        <v>464623</v>
      </c>
      <c r="K10" s="208">
        <v>8484</v>
      </c>
      <c r="L10" s="207">
        <v>8916</v>
      </c>
      <c r="M10" s="206">
        <f>SUM(I10:L10)</f>
        <v>922596</v>
      </c>
      <c r="N10" s="212">
        <f>IF(ISERROR(G10/M10-1),"         /0",(G10/M10-1))</f>
        <v>0.025219055794735823</v>
      </c>
      <c r="O10" s="211">
        <v>3377492</v>
      </c>
      <c r="P10" s="207">
        <v>3519673</v>
      </c>
      <c r="Q10" s="208">
        <v>119777</v>
      </c>
      <c r="R10" s="207">
        <v>115734</v>
      </c>
      <c r="S10" s="206">
        <f>SUM(O10:R10)</f>
        <v>7132676</v>
      </c>
      <c r="T10" s="210">
        <f>S10/$S$9</f>
        <v>0.37751734208096926</v>
      </c>
      <c r="U10" s="209">
        <v>3250977</v>
      </c>
      <c r="V10" s="207">
        <v>3404170</v>
      </c>
      <c r="W10" s="208">
        <v>81276</v>
      </c>
      <c r="X10" s="207">
        <v>85630</v>
      </c>
      <c r="Y10" s="206">
        <f>SUM(U10:X10)</f>
        <v>6822053</v>
      </c>
      <c r="Z10" s="205">
        <f>IF(ISERROR(S10/Y10-1),"         /0",IF(S10/Y10&gt;5,"  *  ",(S10/Y10-1)))</f>
        <v>0.045532188037823884</v>
      </c>
    </row>
    <row r="11" spans="1:26" ht="21" customHeight="1">
      <c r="A11" s="204" t="s">
        <v>343</v>
      </c>
      <c r="B11" s="462" t="s">
        <v>344</v>
      </c>
      <c r="C11" s="202">
        <v>114112</v>
      </c>
      <c r="D11" s="198">
        <v>112046</v>
      </c>
      <c r="E11" s="199">
        <v>3192</v>
      </c>
      <c r="F11" s="198">
        <v>3801</v>
      </c>
      <c r="G11" s="197">
        <f>SUM(C11:F11)</f>
        <v>233151</v>
      </c>
      <c r="H11" s="201">
        <f>G11/$G$9</f>
        <v>0.09292357064114</v>
      </c>
      <c r="I11" s="200">
        <v>113199</v>
      </c>
      <c r="J11" s="198">
        <v>109118</v>
      </c>
      <c r="K11" s="199">
        <v>3121</v>
      </c>
      <c r="L11" s="198">
        <v>2919</v>
      </c>
      <c r="M11" s="197">
        <f>SUM(I11:L11)</f>
        <v>228357</v>
      </c>
      <c r="N11" s="203">
        <f>IF(ISERROR(G11/M11-1),"         /0",(G11/M11-1))</f>
        <v>0.0209934444750981</v>
      </c>
      <c r="O11" s="202">
        <v>846741</v>
      </c>
      <c r="P11" s="198">
        <v>845330</v>
      </c>
      <c r="Q11" s="199">
        <v>26272</v>
      </c>
      <c r="R11" s="198">
        <v>27445</v>
      </c>
      <c r="S11" s="197">
        <f>SUM(O11:R11)</f>
        <v>1745788</v>
      </c>
      <c r="T11" s="201">
        <f>S11/$S$9</f>
        <v>0.09240083884321272</v>
      </c>
      <c r="U11" s="200">
        <v>788885</v>
      </c>
      <c r="V11" s="198">
        <v>789925</v>
      </c>
      <c r="W11" s="199">
        <v>18598</v>
      </c>
      <c r="X11" s="198">
        <v>19084</v>
      </c>
      <c r="Y11" s="197">
        <f>SUM(U11:X11)</f>
        <v>1616492</v>
      </c>
      <c r="Z11" s="196">
        <f>IF(ISERROR(S11/Y11-1),"         /0",IF(S11/Y11&gt;5,"  *  ",(S11/Y11-1)))</f>
        <v>0.079985548954155</v>
      </c>
    </row>
    <row r="12" spans="1:26" ht="21" customHeight="1">
      <c r="A12" s="204" t="s">
        <v>345</v>
      </c>
      <c r="B12" s="462" t="s">
        <v>346</v>
      </c>
      <c r="C12" s="202">
        <v>105259</v>
      </c>
      <c r="D12" s="198">
        <v>106017</v>
      </c>
      <c r="E12" s="199">
        <v>3710</v>
      </c>
      <c r="F12" s="198">
        <v>4552</v>
      </c>
      <c r="G12" s="197">
        <f>SUM(C12:F12)</f>
        <v>219538</v>
      </c>
      <c r="H12" s="201">
        <f>G12/$G$9</f>
        <v>0.0874980371150653</v>
      </c>
      <c r="I12" s="200">
        <v>114930</v>
      </c>
      <c r="J12" s="198">
        <v>116173</v>
      </c>
      <c r="K12" s="199">
        <v>2920</v>
      </c>
      <c r="L12" s="198">
        <v>3456</v>
      </c>
      <c r="M12" s="197">
        <f>SUM(I12:L12)</f>
        <v>237479</v>
      </c>
      <c r="N12" s="203">
        <f>IF(ISERROR(G12/M12-1),"         /0",(G12/M12-1))</f>
        <v>-0.07554773264162307</v>
      </c>
      <c r="O12" s="202">
        <v>788159</v>
      </c>
      <c r="P12" s="198">
        <v>767316</v>
      </c>
      <c r="Q12" s="199">
        <v>21301</v>
      </c>
      <c r="R12" s="198">
        <v>26122</v>
      </c>
      <c r="S12" s="197">
        <f>SUM(O12:R12)</f>
        <v>1602898</v>
      </c>
      <c r="T12" s="201">
        <f>S12/$S$9</f>
        <v>0.08483797561909463</v>
      </c>
      <c r="U12" s="200">
        <v>805192</v>
      </c>
      <c r="V12" s="198">
        <v>782346</v>
      </c>
      <c r="W12" s="199">
        <v>19824</v>
      </c>
      <c r="X12" s="198">
        <v>21896</v>
      </c>
      <c r="Y12" s="197">
        <f>SUM(U12:X12)</f>
        <v>1629258</v>
      </c>
      <c r="Z12" s="196">
        <f>IF(ISERROR(S12/Y12-1),"         /0",IF(S12/Y12&gt;5,"  *  ",(S12/Y12-1)))</f>
        <v>-0.01617914412573085</v>
      </c>
    </row>
    <row r="13" spans="1:26" ht="21" customHeight="1">
      <c r="A13" s="204" t="s">
        <v>347</v>
      </c>
      <c r="B13" s="462" t="s">
        <v>348</v>
      </c>
      <c r="C13" s="202">
        <v>74811</v>
      </c>
      <c r="D13" s="198">
        <v>72217</v>
      </c>
      <c r="E13" s="199">
        <v>789</v>
      </c>
      <c r="F13" s="198">
        <v>702</v>
      </c>
      <c r="G13" s="197">
        <f>SUM(C13:F13)</f>
        <v>148519</v>
      </c>
      <c r="H13" s="201">
        <f>G13/$G$9</f>
        <v>0.059193037079195335</v>
      </c>
      <c r="I13" s="200">
        <v>73286</v>
      </c>
      <c r="J13" s="198">
        <v>69948</v>
      </c>
      <c r="K13" s="199">
        <v>625</v>
      </c>
      <c r="L13" s="198">
        <v>633</v>
      </c>
      <c r="M13" s="197">
        <f>SUM(I13:L13)</f>
        <v>144492</v>
      </c>
      <c r="N13" s="203">
        <f>IF(ISERROR(G13/M13-1),"         /0",(G13/M13-1))</f>
        <v>0.0278700550895552</v>
      </c>
      <c r="O13" s="202">
        <v>585600</v>
      </c>
      <c r="P13" s="198">
        <v>562461</v>
      </c>
      <c r="Q13" s="199">
        <v>6677</v>
      </c>
      <c r="R13" s="198">
        <v>6449</v>
      </c>
      <c r="S13" s="197">
        <f>SUM(O13:R13)</f>
        <v>1161187</v>
      </c>
      <c r="T13" s="201">
        <f>S13/$S$9</f>
        <v>0.0614591536050389</v>
      </c>
      <c r="U13" s="200">
        <v>537163</v>
      </c>
      <c r="V13" s="198">
        <v>510621</v>
      </c>
      <c r="W13" s="199">
        <v>9787</v>
      </c>
      <c r="X13" s="198">
        <v>7763</v>
      </c>
      <c r="Y13" s="197">
        <f>SUM(U13:X13)</f>
        <v>1065334</v>
      </c>
      <c r="Z13" s="196">
        <f>IF(ISERROR(S13/Y13-1),"         /0",IF(S13/Y13&gt;5,"  *  ",(S13/Y13-1)))</f>
        <v>0.08997459951526943</v>
      </c>
    </row>
    <row r="14" spans="1:26" ht="21" customHeight="1">
      <c r="A14" s="204" t="s">
        <v>349</v>
      </c>
      <c r="B14" s="462" t="s">
        <v>350</v>
      </c>
      <c r="C14" s="202">
        <v>59901</v>
      </c>
      <c r="D14" s="198">
        <v>57678</v>
      </c>
      <c r="E14" s="199">
        <v>1091</v>
      </c>
      <c r="F14" s="198">
        <v>1019</v>
      </c>
      <c r="G14" s="197">
        <f aca="true" t="shared" si="0" ref="G14:G59">SUM(C14:F14)</f>
        <v>119689</v>
      </c>
      <c r="H14" s="201">
        <f aca="true" t="shared" si="1" ref="H14:H59">G14/$G$9</f>
        <v>0.047702687299078304</v>
      </c>
      <c r="I14" s="200">
        <v>57913</v>
      </c>
      <c r="J14" s="198">
        <v>54529</v>
      </c>
      <c r="K14" s="199">
        <v>796</v>
      </c>
      <c r="L14" s="198">
        <v>832</v>
      </c>
      <c r="M14" s="197">
        <f aca="true" t="shared" si="2" ref="M14:M59">SUM(I14:L14)</f>
        <v>114070</v>
      </c>
      <c r="N14" s="203">
        <f aca="true" t="shared" si="3" ref="N14:N59">IF(ISERROR(G14/M14-1),"         /0",(G14/M14-1))</f>
        <v>0.04925922679056716</v>
      </c>
      <c r="O14" s="202">
        <v>440510</v>
      </c>
      <c r="P14" s="198">
        <v>422468</v>
      </c>
      <c r="Q14" s="199">
        <v>21555</v>
      </c>
      <c r="R14" s="198">
        <v>19823</v>
      </c>
      <c r="S14" s="197">
        <f aca="true" t="shared" si="4" ref="S14:S59">SUM(O14:R14)</f>
        <v>904356</v>
      </c>
      <c r="T14" s="201">
        <f aca="true" t="shared" si="5" ref="T14:T59">S14/$S$9</f>
        <v>0.047865636041084306</v>
      </c>
      <c r="U14" s="200">
        <v>446765</v>
      </c>
      <c r="V14" s="198">
        <v>423196</v>
      </c>
      <c r="W14" s="199">
        <v>26945</v>
      </c>
      <c r="X14" s="198">
        <v>25470</v>
      </c>
      <c r="Y14" s="197">
        <f aca="true" t="shared" si="6" ref="Y14:Y59">SUM(U14:X14)</f>
        <v>922376</v>
      </c>
      <c r="Z14" s="196">
        <f aca="true" t="shared" si="7" ref="Z14:Z59">IF(ISERROR(S14/Y14-1),"         /0",IF(S14/Y14&gt;5,"  *  ",(S14/Y14-1)))</f>
        <v>-0.01953650138338381</v>
      </c>
    </row>
    <row r="15" spans="1:26" ht="21" customHeight="1">
      <c r="A15" s="204" t="s">
        <v>351</v>
      </c>
      <c r="B15" s="462" t="s">
        <v>352</v>
      </c>
      <c r="C15" s="202">
        <v>48634</v>
      </c>
      <c r="D15" s="198">
        <v>48257</v>
      </c>
      <c r="E15" s="199">
        <v>1769</v>
      </c>
      <c r="F15" s="198">
        <v>2003</v>
      </c>
      <c r="G15" s="197">
        <f>SUM(C15:F15)</f>
        <v>100663</v>
      </c>
      <c r="H15" s="201">
        <f>G15/$G$9</f>
        <v>0.0401197738437711</v>
      </c>
      <c r="I15" s="200">
        <v>49998</v>
      </c>
      <c r="J15" s="198">
        <v>48996</v>
      </c>
      <c r="K15" s="199">
        <v>586</v>
      </c>
      <c r="L15" s="198">
        <v>611</v>
      </c>
      <c r="M15" s="197">
        <f>SUM(I15:L15)</f>
        <v>100191</v>
      </c>
      <c r="N15" s="203">
        <f>IF(ISERROR(G15/M15-1),"         /0",(G15/M15-1))</f>
        <v>0.004711001986206442</v>
      </c>
      <c r="O15" s="202">
        <v>364293</v>
      </c>
      <c r="P15" s="198">
        <v>353293</v>
      </c>
      <c r="Q15" s="199">
        <v>15998</v>
      </c>
      <c r="R15" s="198">
        <v>16559</v>
      </c>
      <c r="S15" s="197">
        <f>SUM(O15:R15)</f>
        <v>750143</v>
      </c>
      <c r="T15" s="201">
        <f>S15/$S$9</f>
        <v>0.039703470554479765</v>
      </c>
      <c r="U15" s="200">
        <v>369096</v>
      </c>
      <c r="V15" s="198">
        <v>361087</v>
      </c>
      <c r="W15" s="199">
        <v>3611</v>
      </c>
      <c r="X15" s="198">
        <v>4311</v>
      </c>
      <c r="Y15" s="197">
        <f>SUM(U15:X15)</f>
        <v>738105</v>
      </c>
      <c r="Z15" s="196">
        <f>IF(ISERROR(S15/Y15-1),"         /0",IF(S15/Y15&gt;5,"  *  ",(S15/Y15-1)))</f>
        <v>0.016309332683019262</v>
      </c>
    </row>
    <row r="16" spans="1:26" ht="21" customHeight="1">
      <c r="A16" s="204" t="s">
        <v>357</v>
      </c>
      <c r="B16" s="462" t="s">
        <v>358</v>
      </c>
      <c r="C16" s="202">
        <v>31039</v>
      </c>
      <c r="D16" s="198">
        <v>30103</v>
      </c>
      <c r="E16" s="199">
        <v>11942</v>
      </c>
      <c r="F16" s="198">
        <v>10683</v>
      </c>
      <c r="G16" s="197">
        <f>SUM(C16:F16)</f>
        <v>83767</v>
      </c>
      <c r="H16" s="201">
        <f>G16/$G$9</f>
        <v>0.03338578321300948</v>
      </c>
      <c r="I16" s="200">
        <v>34047</v>
      </c>
      <c r="J16" s="198">
        <v>32531</v>
      </c>
      <c r="K16" s="199">
        <v>8128</v>
      </c>
      <c r="L16" s="198">
        <v>7679</v>
      </c>
      <c r="M16" s="197">
        <f>SUM(I16:L16)</f>
        <v>82385</v>
      </c>
      <c r="N16" s="203">
        <f>IF(ISERROR(G16/M16-1),"         /0",(G16/M16-1))</f>
        <v>0.01677489834314505</v>
      </c>
      <c r="O16" s="202">
        <v>234479</v>
      </c>
      <c r="P16" s="198">
        <v>231589</v>
      </c>
      <c r="Q16" s="199">
        <v>88797</v>
      </c>
      <c r="R16" s="198">
        <v>80890</v>
      </c>
      <c r="S16" s="197">
        <f>SUM(O16:R16)</f>
        <v>635755</v>
      </c>
      <c r="T16" s="201">
        <f>S16/$S$9</f>
        <v>0.03364915745712922</v>
      </c>
      <c r="U16" s="200">
        <v>236800</v>
      </c>
      <c r="V16" s="198">
        <v>234403</v>
      </c>
      <c r="W16" s="199">
        <v>60901</v>
      </c>
      <c r="X16" s="198">
        <v>56112</v>
      </c>
      <c r="Y16" s="197">
        <f>SUM(U16:X16)</f>
        <v>588216</v>
      </c>
      <c r="Z16" s="196">
        <f>IF(ISERROR(S16/Y16-1),"         /0",IF(S16/Y16&gt;5,"  *  ",(S16/Y16-1)))</f>
        <v>0.08081895086158819</v>
      </c>
    </row>
    <row r="17" spans="1:26" ht="21" customHeight="1">
      <c r="A17" s="204" t="s">
        <v>353</v>
      </c>
      <c r="B17" s="462" t="s">
        <v>354</v>
      </c>
      <c r="C17" s="202">
        <v>39504</v>
      </c>
      <c r="D17" s="198">
        <v>38249</v>
      </c>
      <c r="E17" s="199">
        <v>1174</v>
      </c>
      <c r="F17" s="198">
        <v>1499</v>
      </c>
      <c r="G17" s="197">
        <f>SUM(C17:F17)</f>
        <v>80426</v>
      </c>
      <c r="H17" s="201">
        <f>G17/$G$9</f>
        <v>0.032054209899954646</v>
      </c>
      <c r="I17" s="200">
        <v>41474</v>
      </c>
      <c r="J17" s="198">
        <v>39648</v>
      </c>
      <c r="K17" s="199">
        <v>1393</v>
      </c>
      <c r="L17" s="198">
        <v>1097</v>
      </c>
      <c r="M17" s="197">
        <f>SUM(I17:L17)</f>
        <v>83612</v>
      </c>
      <c r="N17" s="203">
        <f>IF(ISERROR(G17/M17-1),"         /0",(G17/M17-1))</f>
        <v>-0.03810457829019753</v>
      </c>
      <c r="O17" s="202">
        <v>285500</v>
      </c>
      <c r="P17" s="198">
        <v>288488</v>
      </c>
      <c r="Q17" s="199">
        <v>8143</v>
      </c>
      <c r="R17" s="198">
        <v>9917</v>
      </c>
      <c r="S17" s="197">
        <f>SUM(O17:R17)</f>
        <v>592048</v>
      </c>
      <c r="T17" s="201">
        <f>S17/$S$9</f>
        <v>0.0313358390798003</v>
      </c>
      <c r="U17" s="200">
        <v>294022</v>
      </c>
      <c r="V17" s="198">
        <v>303401</v>
      </c>
      <c r="W17" s="199">
        <v>9228</v>
      </c>
      <c r="X17" s="198">
        <v>8932</v>
      </c>
      <c r="Y17" s="197">
        <f>SUM(U17:X17)</f>
        <v>615583</v>
      </c>
      <c r="Z17" s="196">
        <f>IF(ISERROR(S17/Y17-1),"         /0",IF(S17/Y17&gt;5,"  *  ",(S17/Y17-1)))</f>
        <v>-0.03823204994289964</v>
      </c>
    </row>
    <row r="18" spans="1:26" ht="21" customHeight="1">
      <c r="A18" s="204" t="s">
        <v>355</v>
      </c>
      <c r="B18" s="462" t="s">
        <v>356</v>
      </c>
      <c r="C18" s="202">
        <v>35457</v>
      </c>
      <c r="D18" s="198">
        <v>34099</v>
      </c>
      <c r="E18" s="199">
        <v>1186</v>
      </c>
      <c r="F18" s="198">
        <v>1108</v>
      </c>
      <c r="G18" s="197">
        <f>SUM(C18:F18)</f>
        <v>71850</v>
      </c>
      <c r="H18" s="201">
        <f>G18/$G$9</f>
        <v>0.028636199504037764</v>
      </c>
      <c r="I18" s="200">
        <v>37802</v>
      </c>
      <c r="J18" s="198">
        <v>35738</v>
      </c>
      <c r="K18" s="199">
        <v>672</v>
      </c>
      <c r="L18" s="198">
        <v>493</v>
      </c>
      <c r="M18" s="197">
        <f>SUM(I18:L18)</f>
        <v>74705</v>
      </c>
      <c r="N18" s="203">
        <f>IF(ISERROR(G18/M18-1),"         /0",(G18/M18-1))</f>
        <v>-0.0382169868148049</v>
      </c>
      <c r="O18" s="202">
        <v>272332</v>
      </c>
      <c r="P18" s="198">
        <v>262806</v>
      </c>
      <c r="Q18" s="199">
        <v>10050</v>
      </c>
      <c r="R18" s="198">
        <v>8324</v>
      </c>
      <c r="S18" s="197">
        <f>SUM(O18:R18)</f>
        <v>553512</v>
      </c>
      <c r="T18" s="201">
        <f>S18/$S$9</f>
        <v>0.029296210713892157</v>
      </c>
      <c r="U18" s="200">
        <v>269434</v>
      </c>
      <c r="V18" s="198">
        <v>260951</v>
      </c>
      <c r="W18" s="199">
        <v>9309</v>
      </c>
      <c r="X18" s="198">
        <v>6914</v>
      </c>
      <c r="Y18" s="197">
        <f>SUM(U18:X18)</f>
        <v>546608</v>
      </c>
      <c r="Z18" s="196">
        <f>IF(ISERROR(S18/Y18-1),"         /0",IF(S18/Y18&gt;5,"  *  ",(S18/Y18-1)))</f>
        <v>0.01263062377425861</v>
      </c>
    </row>
    <row r="19" spans="1:26" ht="21" customHeight="1">
      <c r="A19" s="204" t="s">
        <v>359</v>
      </c>
      <c r="B19" s="462" t="s">
        <v>360</v>
      </c>
      <c r="C19" s="202">
        <v>30904</v>
      </c>
      <c r="D19" s="198">
        <v>30601</v>
      </c>
      <c r="E19" s="199">
        <v>912</v>
      </c>
      <c r="F19" s="198">
        <v>698</v>
      </c>
      <c r="G19" s="197">
        <f>SUM(C19:F19)</f>
        <v>63115</v>
      </c>
      <c r="H19" s="201">
        <f>G19/$G$9</f>
        <v>0.02515481881276748</v>
      </c>
      <c r="I19" s="200">
        <v>34243</v>
      </c>
      <c r="J19" s="198">
        <v>32630</v>
      </c>
      <c r="K19" s="199">
        <v>160</v>
      </c>
      <c r="L19" s="198">
        <v>185</v>
      </c>
      <c r="M19" s="197">
        <f>SUM(I19:L19)</f>
        <v>67218</v>
      </c>
      <c r="N19" s="203">
        <f>IF(ISERROR(G19/M19-1),"         /0",(G19/M19-1))</f>
        <v>-0.06104019756612811</v>
      </c>
      <c r="O19" s="202">
        <v>247505</v>
      </c>
      <c r="P19" s="198">
        <v>242508</v>
      </c>
      <c r="Q19" s="199">
        <v>3840</v>
      </c>
      <c r="R19" s="198">
        <v>3578</v>
      </c>
      <c r="S19" s="197">
        <f>SUM(O19:R19)</f>
        <v>497431</v>
      </c>
      <c r="T19" s="201">
        <f>S19/$S$9</f>
        <v>0.026327962883590763</v>
      </c>
      <c r="U19" s="200">
        <v>254494</v>
      </c>
      <c r="V19" s="198">
        <v>242001</v>
      </c>
      <c r="W19" s="199">
        <v>1311</v>
      </c>
      <c r="X19" s="198">
        <v>1790</v>
      </c>
      <c r="Y19" s="197">
        <f>SUM(U19:X19)</f>
        <v>499596</v>
      </c>
      <c r="Z19" s="196">
        <f>IF(ISERROR(S19/Y19-1),"         /0",IF(S19/Y19&gt;5,"  *  ",(S19/Y19-1)))</f>
        <v>-0.0043335014691870954</v>
      </c>
    </row>
    <row r="20" spans="1:26" ht="21" customHeight="1">
      <c r="A20" s="204" t="s">
        <v>361</v>
      </c>
      <c r="B20" s="462" t="s">
        <v>362</v>
      </c>
      <c r="C20" s="202">
        <v>28878</v>
      </c>
      <c r="D20" s="198">
        <v>27229</v>
      </c>
      <c r="E20" s="199">
        <v>1460</v>
      </c>
      <c r="F20" s="198">
        <v>1865</v>
      </c>
      <c r="G20" s="197">
        <f t="shared" si="0"/>
        <v>59432</v>
      </c>
      <c r="H20" s="201">
        <f t="shared" si="1"/>
        <v>0.02368693958140532</v>
      </c>
      <c r="I20" s="200">
        <v>31204</v>
      </c>
      <c r="J20" s="198">
        <v>29614</v>
      </c>
      <c r="K20" s="199">
        <v>885</v>
      </c>
      <c r="L20" s="198">
        <v>1005</v>
      </c>
      <c r="M20" s="197">
        <f t="shared" si="2"/>
        <v>62708</v>
      </c>
      <c r="N20" s="203">
        <f t="shared" si="3"/>
        <v>-0.052242138164189544</v>
      </c>
      <c r="O20" s="202">
        <v>226726</v>
      </c>
      <c r="P20" s="198">
        <v>212932</v>
      </c>
      <c r="Q20" s="199">
        <v>11298</v>
      </c>
      <c r="R20" s="198">
        <v>12054</v>
      </c>
      <c r="S20" s="197">
        <f t="shared" si="4"/>
        <v>463010</v>
      </c>
      <c r="T20" s="201">
        <f t="shared" si="5"/>
        <v>0.024506132699271575</v>
      </c>
      <c r="U20" s="200">
        <v>206158</v>
      </c>
      <c r="V20" s="198">
        <v>198477</v>
      </c>
      <c r="W20" s="199">
        <v>4815</v>
      </c>
      <c r="X20" s="198">
        <v>4874</v>
      </c>
      <c r="Y20" s="197">
        <f t="shared" si="6"/>
        <v>414324</v>
      </c>
      <c r="Z20" s="196">
        <f t="shared" si="7"/>
        <v>0.11750707176026487</v>
      </c>
    </row>
    <row r="21" spans="1:26" ht="21" customHeight="1">
      <c r="A21" s="204" t="s">
        <v>363</v>
      </c>
      <c r="B21" s="462" t="s">
        <v>364</v>
      </c>
      <c r="C21" s="202">
        <v>23601</v>
      </c>
      <c r="D21" s="198">
        <v>22771</v>
      </c>
      <c r="E21" s="199">
        <v>104</v>
      </c>
      <c r="F21" s="198">
        <v>91</v>
      </c>
      <c r="G21" s="197">
        <f t="shared" si="0"/>
        <v>46567</v>
      </c>
      <c r="H21" s="201">
        <f t="shared" si="1"/>
        <v>0.018559525432213314</v>
      </c>
      <c r="I21" s="200">
        <v>24102</v>
      </c>
      <c r="J21" s="198">
        <v>23089</v>
      </c>
      <c r="K21" s="199">
        <v>15</v>
      </c>
      <c r="L21" s="198">
        <v>26</v>
      </c>
      <c r="M21" s="197">
        <f t="shared" si="2"/>
        <v>47232</v>
      </c>
      <c r="N21" s="203">
        <f t="shared" si="3"/>
        <v>-0.014079437669376693</v>
      </c>
      <c r="O21" s="202">
        <v>189148</v>
      </c>
      <c r="P21" s="198">
        <v>179896</v>
      </c>
      <c r="Q21" s="199">
        <v>1014</v>
      </c>
      <c r="R21" s="198">
        <v>883</v>
      </c>
      <c r="S21" s="197">
        <f t="shared" si="4"/>
        <v>370941</v>
      </c>
      <c r="T21" s="201">
        <f t="shared" si="5"/>
        <v>0.019633116713678966</v>
      </c>
      <c r="U21" s="200">
        <v>186629</v>
      </c>
      <c r="V21" s="198">
        <v>175994</v>
      </c>
      <c r="W21" s="199">
        <v>1085</v>
      </c>
      <c r="X21" s="198">
        <v>1160</v>
      </c>
      <c r="Y21" s="197">
        <f t="shared" si="6"/>
        <v>364868</v>
      </c>
      <c r="Z21" s="196">
        <f t="shared" si="7"/>
        <v>0.01664437550018083</v>
      </c>
    </row>
    <row r="22" spans="1:26" ht="21" customHeight="1">
      <c r="A22" s="204" t="s">
        <v>365</v>
      </c>
      <c r="B22" s="462" t="s">
        <v>365</v>
      </c>
      <c r="C22" s="202">
        <v>12787</v>
      </c>
      <c r="D22" s="198">
        <v>12761</v>
      </c>
      <c r="E22" s="199">
        <v>2009</v>
      </c>
      <c r="F22" s="198">
        <v>1782</v>
      </c>
      <c r="G22" s="197">
        <f t="shared" si="0"/>
        <v>29339</v>
      </c>
      <c r="H22" s="201">
        <f t="shared" si="1"/>
        <v>0.011693214436311258</v>
      </c>
      <c r="I22" s="200">
        <v>9556</v>
      </c>
      <c r="J22" s="198">
        <v>9531</v>
      </c>
      <c r="K22" s="199">
        <v>1396</v>
      </c>
      <c r="L22" s="198">
        <v>1411</v>
      </c>
      <c r="M22" s="197">
        <f t="shared" si="2"/>
        <v>21894</v>
      </c>
      <c r="N22" s="203">
        <f t="shared" si="3"/>
        <v>0.3400475015986115</v>
      </c>
      <c r="O22" s="202">
        <v>88375</v>
      </c>
      <c r="P22" s="198">
        <v>87042</v>
      </c>
      <c r="Q22" s="199">
        <v>15255</v>
      </c>
      <c r="R22" s="198">
        <v>14101</v>
      </c>
      <c r="S22" s="197">
        <f t="shared" si="4"/>
        <v>204773</v>
      </c>
      <c r="T22" s="201">
        <f t="shared" si="5"/>
        <v>0.010838198551279536</v>
      </c>
      <c r="U22" s="200">
        <v>65780</v>
      </c>
      <c r="V22" s="198">
        <v>64943</v>
      </c>
      <c r="W22" s="199">
        <v>10480</v>
      </c>
      <c r="X22" s="198">
        <v>10227</v>
      </c>
      <c r="Y22" s="197">
        <f t="shared" si="6"/>
        <v>151430</v>
      </c>
      <c r="Z22" s="196">
        <f t="shared" si="7"/>
        <v>0.35226177111536683</v>
      </c>
    </row>
    <row r="23" spans="1:26" ht="21" customHeight="1">
      <c r="A23" s="204" t="s">
        <v>366</v>
      </c>
      <c r="B23" s="462" t="s">
        <v>367</v>
      </c>
      <c r="C23" s="202">
        <v>11037</v>
      </c>
      <c r="D23" s="198">
        <v>10845</v>
      </c>
      <c r="E23" s="199">
        <v>1283</v>
      </c>
      <c r="F23" s="198">
        <v>1284</v>
      </c>
      <c r="G23" s="197">
        <f t="shared" si="0"/>
        <v>24449</v>
      </c>
      <c r="H23" s="201">
        <f t="shared" si="1"/>
        <v>0.009744278937706602</v>
      </c>
      <c r="I23" s="200">
        <v>9289</v>
      </c>
      <c r="J23" s="198">
        <v>9136</v>
      </c>
      <c r="K23" s="199">
        <v>848</v>
      </c>
      <c r="L23" s="198">
        <v>1005</v>
      </c>
      <c r="M23" s="197">
        <f t="shared" si="2"/>
        <v>20278</v>
      </c>
      <c r="N23" s="203">
        <f t="shared" si="3"/>
        <v>0.20569089653812012</v>
      </c>
      <c r="O23" s="202">
        <v>85533</v>
      </c>
      <c r="P23" s="198">
        <v>79397</v>
      </c>
      <c r="Q23" s="199">
        <v>9163</v>
      </c>
      <c r="R23" s="198">
        <v>9267</v>
      </c>
      <c r="S23" s="197">
        <f t="shared" si="4"/>
        <v>183360</v>
      </c>
      <c r="T23" s="201">
        <f t="shared" si="5"/>
        <v>0.009704854088979581</v>
      </c>
      <c r="U23" s="200">
        <v>77069</v>
      </c>
      <c r="V23" s="198">
        <v>70426</v>
      </c>
      <c r="W23" s="199">
        <v>8045</v>
      </c>
      <c r="X23" s="198">
        <v>10186</v>
      </c>
      <c r="Y23" s="197">
        <f t="shared" si="6"/>
        <v>165726</v>
      </c>
      <c r="Z23" s="196">
        <f t="shared" si="7"/>
        <v>0.10640454726476234</v>
      </c>
    </row>
    <row r="24" spans="1:26" ht="21" customHeight="1">
      <c r="A24" s="204" t="s">
        <v>368</v>
      </c>
      <c r="B24" s="462" t="s">
        <v>369</v>
      </c>
      <c r="C24" s="202">
        <v>11728</v>
      </c>
      <c r="D24" s="198">
        <v>11508</v>
      </c>
      <c r="E24" s="199">
        <v>151</v>
      </c>
      <c r="F24" s="198">
        <v>151</v>
      </c>
      <c r="G24" s="197">
        <f aca="true" t="shared" si="8" ref="G24:G36">SUM(C24:F24)</f>
        <v>23538</v>
      </c>
      <c r="H24" s="201">
        <f aca="true" t="shared" si="9" ref="H24:H36">G24/$G$9</f>
        <v>0.009381195044203771</v>
      </c>
      <c r="I24" s="200">
        <v>11346</v>
      </c>
      <c r="J24" s="198">
        <v>11380</v>
      </c>
      <c r="K24" s="199">
        <v>1</v>
      </c>
      <c r="L24" s="198">
        <v>10</v>
      </c>
      <c r="M24" s="197">
        <f aca="true" t="shared" si="10" ref="M24:M36">SUM(I24:L24)</f>
        <v>22737</v>
      </c>
      <c r="N24" s="203">
        <f aca="true" t="shared" si="11" ref="N24:N36">IF(ISERROR(G24/M24-1),"         /0",(G24/M24-1))</f>
        <v>0.03522892202137484</v>
      </c>
      <c r="O24" s="202">
        <v>92295</v>
      </c>
      <c r="P24" s="198">
        <v>87676</v>
      </c>
      <c r="Q24" s="199">
        <v>1843</v>
      </c>
      <c r="R24" s="198">
        <v>1605</v>
      </c>
      <c r="S24" s="197">
        <f aca="true" t="shared" si="12" ref="S24:S36">SUM(O24:R24)</f>
        <v>183419</v>
      </c>
      <c r="T24" s="201">
        <f aca="true" t="shared" si="13" ref="T24:T36">S24/$S$9</f>
        <v>0.009707976833259958</v>
      </c>
      <c r="U24" s="200">
        <v>74209</v>
      </c>
      <c r="V24" s="198">
        <v>72163</v>
      </c>
      <c r="W24" s="199">
        <v>1471</v>
      </c>
      <c r="X24" s="198">
        <v>1360</v>
      </c>
      <c r="Y24" s="197">
        <f aca="true" t="shared" si="14" ref="Y24:Y36">SUM(U24:X24)</f>
        <v>149203</v>
      </c>
      <c r="Z24" s="196">
        <f aca="true" t="shared" si="15" ref="Z24:Z36">IF(ISERROR(S24/Y24-1),"         /0",IF(S24/Y24&gt;5,"  *  ",(S24/Y24-1)))</f>
        <v>0.2293251476176752</v>
      </c>
    </row>
    <row r="25" spans="1:26" ht="21" customHeight="1">
      <c r="A25" s="204" t="s">
        <v>370</v>
      </c>
      <c r="B25" s="462" t="s">
        <v>371</v>
      </c>
      <c r="C25" s="202">
        <v>10866</v>
      </c>
      <c r="D25" s="198">
        <v>10319</v>
      </c>
      <c r="E25" s="199">
        <v>629</v>
      </c>
      <c r="F25" s="198">
        <v>627</v>
      </c>
      <c r="G25" s="197">
        <f t="shared" si="8"/>
        <v>22441</v>
      </c>
      <c r="H25" s="201">
        <f t="shared" si="9"/>
        <v>0.008943979861796958</v>
      </c>
      <c r="I25" s="200">
        <v>10802</v>
      </c>
      <c r="J25" s="198">
        <v>10316</v>
      </c>
      <c r="K25" s="199">
        <v>699</v>
      </c>
      <c r="L25" s="198">
        <v>666</v>
      </c>
      <c r="M25" s="197">
        <f t="shared" si="10"/>
        <v>22483</v>
      </c>
      <c r="N25" s="203">
        <f t="shared" si="11"/>
        <v>-0.0018680781034559057</v>
      </c>
      <c r="O25" s="202">
        <v>82719</v>
      </c>
      <c r="P25" s="198">
        <v>79500</v>
      </c>
      <c r="Q25" s="199">
        <v>6089</v>
      </c>
      <c r="R25" s="198">
        <v>5960</v>
      </c>
      <c r="S25" s="197">
        <f t="shared" si="12"/>
        <v>174268</v>
      </c>
      <c r="T25" s="201">
        <f t="shared" si="13"/>
        <v>0.009223633902586681</v>
      </c>
      <c r="U25" s="200">
        <v>81280</v>
      </c>
      <c r="V25" s="198">
        <v>79554</v>
      </c>
      <c r="W25" s="199">
        <v>6465</v>
      </c>
      <c r="X25" s="198">
        <v>6198</v>
      </c>
      <c r="Y25" s="197">
        <f t="shared" si="14"/>
        <v>173497</v>
      </c>
      <c r="Z25" s="196">
        <f t="shared" si="15"/>
        <v>0.004443880874020811</v>
      </c>
    </row>
    <row r="26" spans="1:26" ht="21" customHeight="1">
      <c r="A26" s="204" t="s">
        <v>372</v>
      </c>
      <c r="B26" s="462" t="s">
        <v>373</v>
      </c>
      <c r="C26" s="202">
        <v>11072</v>
      </c>
      <c r="D26" s="198">
        <v>10308</v>
      </c>
      <c r="E26" s="199">
        <v>52</v>
      </c>
      <c r="F26" s="198">
        <v>118</v>
      </c>
      <c r="G26" s="197">
        <f t="shared" si="8"/>
        <v>21550</v>
      </c>
      <c r="H26" s="201">
        <f t="shared" si="9"/>
        <v>0.008588867074627889</v>
      </c>
      <c r="I26" s="200">
        <v>10374</v>
      </c>
      <c r="J26" s="198">
        <v>9502</v>
      </c>
      <c r="K26" s="199">
        <v>254</v>
      </c>
      <c r="L26" s="198">
        <v>175</v>
      </c>
      <c r="M26" s="197">
        <f t="shared" si="10"/>
        <v>20305</v>
      </c>
      <c r="N26" s="203">
        <f t="shared" si="11"/>
        <v>0.06131494705737506</v>
      </c>
      <c r="O26" s="202">
        <v>76500</v>
      </c>
      <c r="P26" s="198">
        <v>70894</v>
      </c>
      <c r="Q26" s="199">
        <v>1714</v>
      </c>
      <c r="R26" s="198">
        <v>1525</v>
      </c>
      <c r="S26" s="197">
        <f t="shared" si="12"/>
        <v>150633</v>
      </c>
      <c r="T26" s="201">
        <f t="shared" si="13"/>
        <v>0.007972683715015605</v>
      </c>
      <c r="U26" s="200">
        <v>76782</v>
      </c>
      <c r="V26" s="198">
        <v>69979</v>
      </c>
      <c r="W26" s="199">
        <v>1396</v>
      </c>
      <c r="X26" s="198">
        <v>1100</v>
      </c>
      <c r="Y26" s="197">
        <f t="shared" si="14"/>
        <v>149257</v>
      </c>
      <c r="Z26" s="196">
        <f t="shared" si="15"/>
        <v>0.009218998103941445</v>
      </c>
    </row>
    <row r="27" spans="1:26" ht="21" customHeight="1">
      <c r="A27" s="204" t="s">
        <v>376</v>
      </c>
      <c r="B27" s="462" t="s">
        <v>377</v>
      </c>
      <c r="C27" s="202">
        <v>9915</v>
      </c>
      <c r="D27" s="198">
        <v>9673</v>
      </c>
      <c r="E27" s="199">
        <v>100</v>
      </c>
      <c r="F27" s="198">
        <v>93</v>
      </c>
      <c r="G27" s="197">
        <f t="shared" si="8"/>
        <v>19781</v>
      </c>
      <c r="H27" s="201">
        <f t="shared" si="9"/>
        <v>0.007883822719406694</v>
      </c>
      <c r="I27" s="200">
        <v>9463</v>
      </c>
      <c r="J27" s="198">
        <v>8512</v>
      </c>
      <c r="K27" s="199">
        <v>106</v>
      </c>
      <c r="L27" s="198">
        <v>81</v>
      </c>
      <c r="M27" s="197">
        <f t="shared" si="10"/>
        <v>18162</v>
      </c>
      <c r="N27" s="203">
        <f t="shared" si="11"/>
        <v>0.08914216495980609</v>
      </c>
      <c r="O27" s="202">
        <v>76545</v>
      </c>
      <c r="P27" s="198">
        <v>72104</v>
      </c>
      <c r="Q27" s="199">
        <v>1057</v>
      </c>
      <c r="R27" s="198">
        <v>748</v>
      </c>
      <c r="S27" s="197">
        <f t="shared" si="12"/>
        <v>150454</v>
      </c>
      <c r="T27" s="201">
        <f t="shared" si="13"/>
        <v>0.007963209626436159</v>
      </c>
      <c r="U27" s="200">
        <v>72301</v>
      </c>
      <c r="V27" s="198">
        <v>65413</v>
      </c>
      <c r="W27" s="199">
        <v>676</v>
      </c>
      <c r="X27" s="198">
        <v>529</v>
      </c>
      <c r="Y27" s="197">
        <f t="shared" si="14"/>
        <v>138919</v>
      </c>
      <c r="Z27" s="196">
        <f t="shared" si="15"/>
        <v>0.08303399822918389</v>
      </c>
    </row>
    <row r="28" spans="1:26" ht="21" customHeight="1">
      <c r="A28" s="204" t="s">
        <v>374</v>
      </c>
      <c r="B28" s="462" t="s">
        <v>375</v>
      </c>
      <c r="C28" s="202">
        <v>9678</v>
      </c>
      <c r="D28" s="198">
        <v>9851</v>
      </c>
      <c r="E28" s="199">
        <v>25</v>
      </c>
      <c r="F28" s="198">
        <v>48</v>
      </c>
      <c r="G28" s="197">
        <f t="shared" si="8"/>
        <v>19602</v>
      </c>
      <c r="H28" s="201">
        <f t="shared" si="9"/>
        <v>0.00781248131771953</v>
      </c>
      <c r="I28" s="200">
        <v>9949</v>
      </c>
      <c r="J28" s="198">
        <v>10190</v>
      </c>
      <c r="K28" s="199">
        <v>137</v>
      </c>
      <c r="L28" s="198">
        <v>93</v>
      </c>
      <c r="M28" s="197">
        <f t="shared" si="10"/>
        <v>20369</v>
      </c>
      <c r="N28" s="203">
        <f t="shared" si="11"/>
        <v>-0.037655260444793504</v>
      </c>
      <c r="O28" s="202">
        <v>68787</v>
      </c>
      <c r="P28" s="198">
        <v>71728</v>
      </c>
      <c r="Q28" s="199">
        <v>502</v>
      </c>
      <c r="R28" s="198">
        <v>487</v>
      </c>
      <c r="S28" s="197">
        <f t="shared" si="12"/>
        <v>141504</v>
      </c>
      <c r="T28" s="201">
        <f t="shared" si="13"/>
        <v>0.0074895051974638235</v>
      </c>
      <c r="U28" s="200">
        <v>74092</v>
      </c>
      <c r="V28" s="198">
        <v>76684</v>
      </c>
      <c r="W28" s="199">
        <v>747</v>
      </c>
      <c r="X28" s="198">
        <v>734</v>
      </c>
      <c r="Y28" s="197">
        <f t="shared" si="14"/>
        <v>152257</v>
      </c>
      <c r="Z28" s="196">
        <f t="shared" si="15"/>
        <v>-0.07062401071871904</v>
      </c>
    </row>
    <row r="29" spans="1:26" ht="21" customHeight="1">
      <c r="A29" s="204" t="s">
        <v>378</v>
      </c>
      <c r="B29" s="462" t="s">
        <v>379</v>
      </c>
      <c r="C29" s="202">
        <v>7969</v>
      </c>
      <c r="D29" s="198">
        <v>7874</v>
      </c>
      <c r="E29" s="199">
        <v>343</v>
      </c>
      <c r="F29" s="198">
        <v>366</v>
      </c>
      <c r="G29" s="197">
        <f t="shared" si="8"/>
        <v>16552</v>
      </c>
      <c r="H29" s="201">
        <f t="shared" si="9"/>
        <v>0.0065968876018209196</v>
      </c>
      <c r="I29" s="200">
        <v>6362</v>
      </c>
      <c r="J29" s="198">
        <v>6353</v>
      </c>
      <c r="K29" s="199">
        <v>214</v>
      </c>
      <c r="L29" s="198">
        <v>241</v>
      </c>
      <c r="M29" s="197">
        <f t="shared" si="10"/>
        <v>13170</v>
      </c>
      <c r="N29" s="203">
        <f t="shared" si="11"/>
        <v>0.25679574791192095</v>
      </c>
      <c r="O29" s="202">
        <v>59914</v>
      </c>
      <c r="P29" s="198">
        <v>57707</v>
      </c>
      <c r="Q29" s="199">
        <v>4140</v>
      </c>
      <c r="R29" s="198">
        <v>4548</v>
      </c>
      <c r="S29" s="197">
        <f t="shared" si="12"/>
        <v>126309</v>
      </c>
      <c r="T29" s="201">
        <f t="shared" si="13"/>
        <v>0.0066852662255940335</v>
      </c>
      <c r="U29" s="200">
        <v>45110</v>
      </c>
      <c r="V29" s="198">
        <v>44795</v>
      </c>
      <c r="W29" s="199">
        <v>1126</v>
      </c>
      <c r="X29" s="198">
        <v>1315</v>
      </c>
      <c r="Y29" s="197">
        <f t="shared" si="14"/>
        <v>92346</v>
      </c>
      <c r="Z29" s="196">
        <f t="shared" si="15"/>
        <v>0.3677798713533884</v>
      </c>
    </row>
    <row r="30" spans="1:26" ht="21" customHeight="1">
      <c r="A30" s="204" t="s">
        <v>380</v>
      </c>
      <c r="B30" s="462" t="s">
        <v>381</v>
      </c>
      <c r="C30" s="202">
        <v>7469</v>
      </c>
      <c r="D30" s="198">
        <v>7666</v>
      </c>
      <c r="E30" s="199">
        <v>13</v>
      </c>
      <c r="F30" s="198">
        <v>16</v>
      </c>
      <c r="G30" s="197">
        <f t="shared" si="8"/>
        <v>15164</v>
      </c>
      <c r="H30" s="201">
        <f t="shared" si="9"/>
        <v>0.00604369282225788</v>
      </c>
      <c r="I30" s="200">
        <v>7651</v>
      </c>
      <c r="J30" s="198">
        <v>7417</v>
      </c>
      <c r="K30" s="199">
        <v>21</v>
      </c>
      <c r="L30" s="198">
        <v>46</v>
      </c>
      <c r="M30" s="197">
        <f t="shared" si="10"/>
        <v>15135</v>
      </c>
      <c r="N30" s="203">
        <f t="shared" si="11"/>
        <v>0.001916088536504823</v>
      </c>
      <c r="O30" s="202">
        <v>55872</v>
      </c>
      <c r="P30" s="198">
        <v>55193</v>
      </c>
      <c r="Q30" s="199">
        <v>476</v>
      </c>
      <c r="R30" s="198">
        <v>409</v>
      </c>
      <c r="S30" s="197">
        <f t="shared" si="12"/>
        <v>111950</v>
      </c>
      <c r="T30" s="201">
        <f t="shared" si="13"/>
        <v>0.0059252749523411</v>
      </c>
      <c r="U30" s="200">
        <v>54864</v>
      </c>
      <c r="V30" s="198">
        <v>49225</v>
      </c>
      <c r="W30" s="199">
        <v>282</v>
      </c>
      <c r="X30" s="198">
        <v>171</v>
      </c>
      <c r="Y30" s="197">
        <f t="shared" si="14"/>
        <v>104542</v>
      </c>
      <c r="Z30" s="196">
        <f t="shared" si="15"/>
        <v>0.07086147194429038</v>
      </c>
    </row>
    <row r="31" spans="1:26" ht="21" customHeight="1">
      <c r="A31" s="204" t="s">
        <v>382</v>
      </c>
      <c r="B31" s="462" t="s">
        <v>383</v>
      </c>
      <c r="C31" s="202">
        <v>6770</v>
      </c>
      <c r="D31" s="198">
        <v>6721</v>
      </c>
      <c r="E31" s="199">
        <v>72</v>
      </c>
      <c r="F31" s="198">
        <v>76</v>
      </c>
      <c r="G31" s="197">
        <f t="shared" si="8"/>
        <v>13639</v>
      </c>
      <c r="H31" s="201">
        <f t="shared" si="9"/>
        <v>0.0054358959643085744</v>
      </c>
      <c r="I31" s="200">
        <v>6786</v>
      </c>
      <c r="J31" s="198">
        <v>6324</v>
      </c>
      <c r="K31" s="199">
        <v>47</v>
      </c>
      <c r="L31" s="198">
        <v>52</v>
      </c>
      <c r="M31" s="197">
        <f t="shared" si="10"/>
        <v>13209</v>
      </c>
      <c r="N31" s="203">
        <f t="shared" si="11"/>
        <v>0.03255356196532677</v>
      </c>
      <c r="O31" s="202">
        <v>52760</v>
      </c>
      <c r="P31" s="198">
        <v>50623</v>
      </c>
      <c r="Q31" s="199">
        <v>1087</v>
      </c>
      <c r="R31" s="198">
        <v>1187</v>
      </c>
      <c r="S31" s="197">
        <f t="shared" si="12"/>
        <v>105657</v>
      </c>
      <c r="T31" s="201">
        <f t="shared" si="13"/>
        <v>0.005592199871724017</v>
      </c>
      <c r="U31" s="200">
        <v>53144</v>
      </c>
      <c r="V31" s="198">
        <v>48923</v>
      </c>
      <c r="W31" s="199">
        <v>681</v>
      </c>
      <c r="X31" s="198">
        <v>812</v>
      </c>
      <c r="Y31" s="197">
        <f t="shared" si="14"/>
        <v>103560</v>
      </c>
      <c r="Z31" s="196">
        <f t="shared" si="15"/>
        <v>0.02024913093858638</v>
      </c>
    </row>
    <row r="32" spans="1:26" ht="21" customHeight="1">
      <c r="A32" s="204" t="s">
        <v>384</v>
      </c>
      <c r="B32" s="462" t="s">
        <v>385</v>
      </c>
      <c r="C32" s="202">
        <v>6739</v>
      </c>
      <c r="D32" s="198">
        <v>6628</v>
      </c>
      <c r="E32" s="199">
        <v>30</v>
      </c>
      <c r="F32" s="198">
        <v>22</v>
      </c>
      <c r="G32" s="197">
        <f t="shared" si="8"/>
        <v>13419</v>
      </c>
      <c r="H32" s="201">
        <f t="shared" si="9"/>
        <v>0.005348213794637199</v>
      </c>
      <c r="I32" s="200">
        <v>5380</v>
      </c>
      <c r="J32" s="198">
        <v>5146</v>
      </c>
      <c r="K32" s="199">
        <v>21</v>
      </c>
      <c r="L32" s="198">
        <v>21</v>
      </c>
      <c r="M32" s="197">
        <f t="shared" si="10"/>
        <v>10568</v>
      </c>
      <c r="N32" s="203">
        <f t="shared" si="11"/>
        <v>0.2697766843300531</v>
      </c>
      <c r="O32" s="202">
        <v>49218</v>
      </c>
      <c r="P32" s="198">
        <v>49165</v>
      </c>
      <c r="Q32" s="199">
        <v>263</v>
      </c>
      <c r="R32" s="198">
        <v>194</v>
      </c>
      <c r="S32" s="197">
        <f t="shared" si="12"/>
        <v>98840</v>
      </c>
      <c r="T32" s="201">
        <f t="shared" si="13"/>
        <v>0.005231390587667658</v>
      </c>
      <c r="U32" s="200">
        <v>51941</v>
      </c>
      <c r="V32" s="198">
        <v>52068</v>
      </c>
      <c r="W32" s="199">
        <v>213</v>
      </c>
      <c r="X32" s="198">
        <v>612</v>
      </c>
      <c r="Y32" s="197">
        <f t="shared" si="14"/>
        <v>104834</v>
      </c>
      <c r="Z32" s="196">
        <f t="shared" si="15"/>
        <v>-0.05717610698819087</v>
      </c>
    </row>
    <row r="33" spans="1:26" ht="21" customHeight="1">
      <c r="A33" s="204" t="s">
        <v>386</v>
      </c>
      <c r="B33" s="462" t="s">
        <v>387</v>
      </c>
      <c r="C33" s="202">
        <v>2679</v>
      </c>
      <c r="D33" s="198">
        <v>2545</v>
      </c>
      <c r="E33" s="199">
        <v>3187</v>
      </c>
      <c r="F33" s="198">
        <v>2564</v>
      </c>
      <c r="G33" s="197">
        <f t="shared" si="8"/>
        <v>10975</v>
      </c>
      <c r="H33" s="201">
        <f t="shared" si="9"/>
        <v>0.004374144600651558</v>
      </c>
      <c r="I33" s="200">
        <v>2706</v>
      </c>
      <c r="J33" s="198">
        <v>2178</v>
      </c>
      <c r="K33" s="199">
        <v>1795</v>
      </c>
      <c r="L33" s="198">
        <v>1739</v>
      </c>
      <c r="M33" s="197">
        <f t="shared" si="10"/>
        <v>8418</v>
      </c>
      <c r="N33" s="203">
        <f t="shared" si="11"/>
        <v>0.3037538607745307</v>
      </c>
      <c r="O33" s="202">
        <v>18812</v>
      </c>
      <c r="P33" s="198">
        <v>17398</v>
      </c>
      <c r="Q33" s="199">
        <v>18531</v>
      </c>
      <c r="R33" s="198">
        <v>16221</v>
      </c>
      <c r="S33" s="197">
        <f t="shared" si="12"/>
        <v>70962</v>
      </c>
      <c r="T33" s="201">
        <f t="shared" si="13"/>
        <v>0.003755867451255285</v>
      </c>
      <c r="U33" s="200">
        <v>17941</v>
      </c>
      <c r="V33" s="198">
        <v>27180</v>
      </c>
      <c r="W33" s="199">
        <v>12768</v>
      </c>
      <c r="X33" s="198">
        <v>10964</v>
      </c>
      <c r="Y33" s="197">
        <f t="shared" si="14"/>
        <v>68853</v>
      </c>
      <c r="Z33" s="196">
        <f t="shared" si="15"/>
        <v>0.03063047361770721</v>
      </c>
    </row>
    <row r="34" spans="1:26" ht="21" customHeight="1">
      <c r="A34" s="204" t="s">
        <v>388</v>
      </c>
      <c r="B34" s="462" t="s">
        <v>389</v>
      </c>
      <c r="C34" s="202">
        <v>4364</v>
      </c>
      <c r="D34" s="198">
        <v>4350</v>
      </c>
      <c r="E34" s="199">
        <v>227</v>
      </c>
      <c r="F34" s="198">
        <v>228</v>
      </c>
      <c r="G34" s="197">
        <f t="shared" si="8"/>
        <v>9169</v>
      </c>
      <c r="H34" s="201">
        <f t="shared" si="9"/>
        <v>0.0036543536987129056</v>
      </c>
      <c r="I34" s="200">
        <v>3520</v>
      </c>
      <c r="J34" s="198">
        <v>3225</v>
      </c>
      <c r="K34" s="199">
        <v>512</v>
      </c>
      <c r="L34" s="198">
        <v>454</v>
      </c>
      <c r="M34" s="197">
        <f t="shared" si="10"/>
        <v>7711</v>
      </c>
      <c r="N34" s="203">
        <f t="shared" si="11"/>
        <v>0.18908053430164706</v>
      </c>
      <c r="O34" s="202">
        <v>28206</v>
      </c>
      <c r="P34" s="198">
        <v>28217</v>
      </c>
      <c r="Q34" s="199">
        <v>2387</v>
      </c>
      <c r="R34" s="198">
        <v>1989</v>
      </c>
      <c r="S34" s="197">
        <f t="shared" si="12"/>
        <v>60799</v>
      </c>
      <c r="T34" s="201">
        <f t="shared" si="13"/>
        <v>0.0032179615169931806</v>
      </c>
      <c r="U34" s="200">
        <v>24347</v>
      </c>
      <c r="V34" s="198">
        <v>23475</v>
      </c>
      <c r="W34" s="199">
        <v>2121</v>
      </c>
      <c r="X34" s="198">
        <v>1730</v>
      </c>
      <c r="Y34" s="197">
        <f t="shared" si="14"/>
        <v>51673</v>
      </c>
      <c r="Z34" s="196">
        <f t="shared" si="15"/>
        <v>0.17661060902211978</v>
      </c>
    </row>
    <row r="35" spans="1:26" ht="21" customHeight="1">
      <c r="A35" s="204" t="s">
        <v>394</v>
      </c>
      <c r="B35" s="462" t="s">
        <v>395</v>
      </c>
      <c r="C35" s="202">
        <v>0</v>
      </c>
      <c r="D35" s="198">
        <v>0</v>
      </c>
      <c r="E35" s="199">
        <v>3258</v>
      </c>
      <c r="F35" s="198">
        <v>3664</v>
      </c>
      <c r="G35" s="197">
        <f t="shared" si="8"/>
        <v>6922</v>
      </c>
      <c r="H35" s="201">
        <f t="shared" si="9"/>
        <v>0.0027587999021148144</v>
      </c>
      <c r="I35" s="200"/>
      <c r="J35" s="198"/>
      <c r="K35" s="199">
        <v>1745</v>
      </c>
      <c r="L35" s="198">
        <v>1703</v>
      </c>
      <c r="M35" s="197">
        <f t="shared" si="10"/>
        <v>3448</v>
      </c>
      <c r="N35" s="203">
        <f t="shared" si="11"/>
        <v>1.00754060324826</v>
      </c>
      <c r="O35" s="202"/>
      <c r="P35" s="198"/>
      <c r="Q35" s="199">
        <v>21299</v>
      </c>
      <c r="R35" s="198">
        <v>20118</v>
      </c>
      <c r="S35" s="197">
        <f t="shared" si="12"/>
        <v>41417</v>
      </c>
      <c r="T35" s="201">
        <f t="shared" si="13"/>
        <v>0.002192113556954992</v>
      </c>
      <c r="U35" s="200"/>
      <c r="V35" s="198"/>
      <c r="W35" s="199">
        <v>10967</v>
      </c>
      <c r="X35" s="198">
        <v>10176</v>
      </c>
      <c r="Y35" s="197">
        <f t="shared" si="14"/>
        <v>21143</v>
      </c>
      <c r="Z35" s="196">
        <f t="shared" si="15"/>
        <v>0.9588989263586056</v>
      </c>
    </row>
    <row r="36" spans="1:26" ht="21" customHeight="1">
      <c r="A36" s="204" t="s">
        <v>392</v>
      </c>
      <c r="B36" s="462" t="s">
        <v>393</v>
      </c>
      <c r="C36" s="202">
        <v>3069</v>
      </c>
      <c r="D36" s="198">
        <v>3095</v>
      </c>
      <c r="E36" s="199">
        <v>83</v>
      </c>
      <c r="F36" s="198">
        <v>113</v>
      </c>
      <c r="G36" s="197">
        <f t="shared" si="8"/>
        <v>6360</v>
      </c>
      <c r="H36" s="201">
        <f t="shared" si="9"/>
        <v>0.0025348118141361193</v>
      </c>
      <c r="I36" s="200">
        <v>2161</v>
      </c>
      <c r="J36" s="198">
        <v>1890</v>
      </c>
      <c r="K36" s="199">
        <v>228</v>
      </c>
      <c r="L36" s="198">
        <v>339</v>
      </c>
      <c r="M36" s="197">
        <f t="shared" si="10"/>
        <v>4618</v>
      </c>
      <c r="N36" s="203">
        <f t="shared" si="11"/>
        <v>0.37721957557384145</v>
      </c>
      <c r="O36" s="202">
        <v>19599</v>
      </c>
      <c r="P36" s="198">
        <v>18632</v>
      </c>
      <c r="Q36" s="199">
        <v>1129</v>
      </c>
      <c r="R36" s="198">
        <v>1133</v>
      </c>
      <c r="S36" s="197">
        <f t="shared" si="12"/>
        <v>40493</v>
      </c>
      <c r="T36" s="201">
        <f t="shared" si="13"/>
        <v>0.0021432082058521497</v>
      </c>
      <c r="U36" s="200">
        <v>15651</v>
      </c>
      <c r="V36" s="198">
        <v>13711</v>
      </c>
      <c r="W36" s="199">
        <v>1829</v>
      </c>
      <c r="X36" s="198">
        <v>2043</v>
      </c>
      <c r="Y36" s="197">
        <f t="shared" si="14"/>
        <v>33234</v>
      </c>
      <c r="Z36" s="196">
        <f t="shared" si="15"/>
        <v>0.21842089426490952</v>
      </c>
    </row>
    <row r="37" spans="1:26" ht="21" customHeight="1">
      <c r="A37" s="204" t="s">
        <v>390</v>
      </c>
      <c r="B37" s="462" t="s">
        <v>391</v>
      </c>
      <c r="C37" s="202">
        <v>2418</v>
      </c>
      <c r="D37" s="198">
        <v>2277</v>
      </c>
      <c r="E37" s="199">
        <v>477</v>
      </c>
      <c r="F37" s="198">
        <v>438</v>
      </c>
      <c r="G37" s="197">
        <f t="shared" si="0"/>
        <v>5610</v>
      </c>
      <c r="H37" s="201">
        <f t="shared" si="1"/>
        <v>0.0022358953266200677</v>
      </c>
      <c r="I37" s="200">
        <v>3338</v>
      </c>
      <c r="J37" s="198">
        <v>3258</v>
      </c>
      <c r="K37" s="199">
        <v>167</v>
      </c>
      <c r="L37" s="198">
        <v>182</v>
      </c>
      <c r="M37" s="197">
        <f t="shared" si="2"/>
        <v>6945</v>
      </c>
      <c r="N37" s="203">
        <f t="shared" si="3"/>
        <v>-0.1922246220302376</v>
      </c>
      <c r="O37" s="202">
        <v>24665</v>
      </c>
      <c r="P37" s="198">
        <v>23766</v>
      </c>
      <c r="Q37" s="199">
        <v>2053</v>
      </c>
      <c r="R37" s="198">
        <v>2114</v>
      </c>
      <c r="S37" s="197">
        <f t="shared" si="4"/>
        <v>52598</v>
      </c>
      <c r="T37" s="201">
        <f t="shared" si="5"/>
        <v>0.002783900062020877</v>
      </c>
      <c r="U37" s="200">
        <v>33235</v>
      </c>
      <c r="V37" s="198">
        <v>30646</v>
      </c>
      <c r="W37" s="199">
        <v>1117</v>
      </c>
      <c r="X37" s="198">
        <v>1054</v>
      </c>
      <c r="Y37" s="197">
        <f t="shared" si="6"/>
        <v>66052</v>
      </c>
      <c r="Z37" s="196">
        <f t="shared" si="7"/>
        <v>-0.20368800339126747</v>
      </c>
    </row>
    <row r="38" spans="1:26" ht="21" customHeight="1">
      <c r="A38" s="204" t="s">
        <v>402</v>
      </c>
      <c r="B38" s="462" t="s">
        <v>403</v>
      </c>
      <c r="C38" s="202">
        <v>2528</v>
      </c>
      <c r="D38" s="198">
        <v>2587</v>
      </c>
      <c r="E38" s="199">
        <v>35</v>
      </c>
      <c r="F38" s="198">
        <v>27</v>
      </c>
      <c r="G38" s="197">
        <f t="shared" si="0"/>
        <v>5177</v>
      </c>
      <c r="H38" s="201">
        <f t="shared" si="1"/>
        <v>0.002063320874494134</v>
      </c>
      <c r="I38" s="200">
        <v>2313</v>
      </c>
      <c r="J38" s="198">
        <v>2239</v>
      </c>
      <c r="K38" s="199">
        <v>10</v>
      </c>
      <c r="L38" s="198">
        <v>8</v>
      </c>
      <c r="M38" s="197">
        <f t="shared" si="2"/>
        <v>4570</v>
      </c>
      <c r="N38" s="203">
        <f t="shared" si="3"/>
        <v>0.1328227571115974</v>
      </c>
      <c r="O38" s="202">
        <v>17837</v>
      </c>
      <c r="P38" s="198">
        <v>17152</v>
      </c>
      <c r="Q38" s="199">
        <v>152</v>
      </c>
      <c r="R38" s="198">
        <v>191</v>
      </c>
      <c r="S38" s="197">
        <f t="shared" si="4"/>
        <v>35332</v>
      </c>
      <c r="T38" s="201">
        <f t="shared" si="5"/>
        <v>0.0018700474731229634</v>
      </c>
      <c r="U38" s="200">
        <v>17260</v>
      </c>
      <c r="V38" s="198">
        <v>16717</v>
      </c>
      <c r="W38" s="199">
        <v>281</v>
      </c>
      <c r="X38" s="198">
        <v>292</v>
      </c>
      <c r="Y38" s="197">
        <f t="shared" si="6"/>
        <v>34550</v>
      </c>
      <c r="Z38" s="196">
        <f t="shared" si="7"/>
        <v>0.022633863965267675</v>
      </c>
    </row>
    <row r="39" spans="1:26" ht="21" customHeight="1">
      <c r="A39" s="204" t="s">
        <v>400</v>
      </c>
      <c r="B39" s="462" t="s">
        <v>401</v>
      </c>
      <c r="C39" s="202">
        <v>893</v>
      </c>
      <c r="D39" s="198">
        <v>810</v>
      </c>
      <c r="E39" s="199">
        <v>1717</v>
      </c>
      <c r="F39" s="198">
        <v>1662</v>
      </c>
      <c r="G39" s="197">
        <f t="shared" si="0"/>
        <v>5082</v>
      </c>
      <c r="H39" s="201">
        <f t="shared" si="1"/>
        <v>0.002025458119408767</v>
      </c>
      <c r="I39" s="200">
        <v>729</v>
      </c>
      <c r="J39" s="198">
        <v>677</v>
      </c>
      <c r="K39" s="199">
        <v>1464</v>
      </c>
      <c r="L39" s="198">
        <v>1408</v>
      </c>
      <c r="M39" s="197">
        <f t="shared" si="2"/>
        <v>4278</v>
      </c>
      <c r="N39" s="203">
        <f t="shared" si="3"/>
        <v>0.18793828892005604</v>
      </c>
      <c r="O39" s="202">
        <v>6882</v>
      </c>
      <c r="P39" s="198">
        <v>6687</v>
      </c>
      <c r="Q39" s="199">
        <v>13300</v>
      </c>
      <c r="R39" s="198">
        <v>13632</v>
      </c>
      <c r="S39" s="197">
        <f t="shared" si="4"/>
        <v>40501</v>
      </c>
      <c r="T39" s="201">
        <f t="shared" si="5"/>
        <v>0.0021436316288054214</v>
      </c>
      <c r="U39" s="200">
        <v>6145</v>
      </c>
      <c r="V39" s="198">
        <v>6170</v>
      </c>
      <c r="W39" s="199">
        <v>10182</v>
      </c>
      <c r="X39" s="198">
        <v>12447</v>
      </c>
      <c r="Y39" s="197">
        <f t="shared" si="6"/>
        <v>34944</v>
      </c>
      <c r="Z39" s="196">
        <f t="shared" si="7"/>
        <v>0.15902586996336998</v>
      </c>
    </row>
    <row r="40" spans="1:26" ht="21" customHeight="1">
      <c r="A40" s="204" t="s">
        <v>396</v>
      </c>
      <c r="B40" s="462" t="s">
        <v>397</v>
      </c>
      <c r="C40" s="202">
        <v>2144</v>
      </c>
      <c r="D40" s="198">
        <v>2605</v>
      </c>
      <c r="E40" s="199">
        <v>145</v>
      </c>
      <c r="F40" s="198">
        <v>141</v>
      </c>
      <c r="G40" s="197">
        <f t="shared" si="0"/>
        <v>5035</v>
      </c>
      <c r="H40" s="201">
        <f t="shared" si="1"/>
        <v>0.002006726019524428</v>
      </c>
      <c r="I40" s="200"/>
      <c r="J40" s="198"/>
      <c r="K40" s="199">
        <v>2</v>
      </c>
      <c r="L40" s="198"/>
      <c r="M40" s="197">
        <f t="shared" si="2"/>
        <v>2</v>
      </c>
      <c r="N40" s="203">
        <f t="shared" si="3"/>
        <v>2516.5</v>
      </c>
      <c r="O40" s="202">
        <v>4808</v>
      </c>
      <c r="P40" s="198">
        <v>6695</v>
      </c>
      <c r="Q40" s="199">
        <v>15731</v>
      </c>
      <c r="R40" s="198">
        <v>15760</v>
      </c>
      <c r="S40" s="197">
        <f t="shared" si="4"/>
        <v>42994</v>
      </c>
      <c r="T40" s="201">
        <f t="shared" si="5"/>
        <v>0.002275580806618609</v>
      </c>
      <c r="U40" s="200"/>
      <c r="V40" s="198"/>
      <c r="W40" s="199">
        <v>23387</v>
      </c>
      <c r="X40" s="198">
        <v>24386</v>
      </c>
      <c r="Y40" s="197">
        <f t="shared" si="6"/>
        <v>47773</v>
      </c>
      <c r="Z40" s="196">
        <f t="shared" si="7"/>
        <v>-0.10003558495384424</v>
      </c>
    </row>
    <row r="41" spans="1:26" ht="21" customHeight="1">
      <c r="A41" s="204" t="s">
        <v>398</v>
      </c>
      <c r="B41" s="462" t="s">
        <v>399</v>
      </c>
      <c r="C41" s="202">
        <v>2295</v>
      </c>
      <c r="D41" s="198">
        <v>2201</v>
      </c>
      <c r="E41" s="199">
        <v>35</v>
      </c>
      <c r="F41" s="198">
        <v>39</v>
      </c>
      <c r="G41" s="197">
        <f t="shared" si="0"/>
        <v>4570</v>
      </c>
      <c r="H41" s="201">
        <f t="shared" si="1"/>
        <v>0.0018213977972644758</v>
      </c>
      <c r="I41" s="200">
        <v>2616</v>
      </c>
      <c r="J41" s="198">
        <v>2471</v>
      </c>
      <c r="K41" s="199">
        <v>38</v>
      </c>
      <c r="L41" s="198">
        <v>52</v>
      </c>
      <c r="M41" s="197">
        <f t="shared" si="2"/>
        <v>5177</v>
      </c>
      <c r="N41" s="203">
        <f t="shared" si="3"/>
        <v>-0.11724937222329535</v>
      </c>
      <c r="O41" s="202">
        <v>17963</v>
      </c>
      <c r="P41" s="198">
        <v>17121</v>
      </c>
      <c r="Q41" s="199">
        <v>251</v>
      </c>
      <c r="R41" s="198">
        <v>258</v>
      </c>
      <c r="S41" s="197">
        <f t="shared" si="4"/>
        <v>35593</v>
      </c>
      <c r="T41" s="201">
        <f t="shared" si="5"/>
        <v>0.0018838616469734415</v>
      </c>
      <c r="U41" s="200">
        <v>20891</v>
      </c>
      <c r="V41" s="198">
        <v>19092</v>
      </c>
      <c r="W41" s="199">
        <v>386</v>
      </c>
      <c r="X41" s="198">
        <v>355</v>
      </c>
      <c r="Y41" s="197">
        <f t="shared" si="6"/>
        <v>40724</v>
      </c>
      <c r="Z41" s="196">
        <f t="shared" si="7"/>
        <v>-0.12599449955800024</v>
      </c>
    </row>
    <row r="42" spans="1:26" ht="21" customHeight="1">
      <c r="A42" s="204" t="s">
        <v>404</v>
      </c>
      <c r="B42" s="462" t="s">
        <v>405</v>
      </c>
      <c r="C42" s="202">
        <v>2011</v>
      </c>
      <c r="D42" s="198">
        <v>1950</v>
      </c>
      <c r="E42" s="199">
        <v>273</v>
      </c>
      <c r="F42" s="198">
        <v>269</v>
      </c>
      <c r="G42" s="197">
        <f t="shared" si="0"/>
        <v>4503</v>
      </c>
      <c r="H42" s="201">
        <f t="shared" si="1"/>
        <v>0.0017946945910463751</v>
      </c>
      <c r="I42" s="200">
        <v>2587</v>
      </c>
      <c r="J42" s="198">
        <v>2550</v>
      </c>
      <c r="K42" s="199">
        <v>115</v>
      </c>
      <c r="L42" s="198">
        <v>83</v>
      </c>
      <c r="M42" s="197">
        <f t="shared" si="2"/>
        <v>5335</v>
      </c>
      <c r="N42" s="203">
        <f t="shared" si="3"/>
        <v>-0.15595126522961578</v>
      </c>
      <c r="O42" s="202">
        <v>19158</v>
      </c>
      <c r="P42" s="198">
        <v>18669</v>
      </c>
      <c r="Q42" s="199">
        <v>801</v>
      </c>
      <c r="R42" s="198">
        <v>830</v>
      </c>
      <c r="S42" s="197">
        <f t="shared" si="4"/>
        <v>39458</v>
      </c>
      <c r="T42" s="201">
        <f t="shared" si="5"/>
        <v>0.0020884278612726677</v>
      </c>
      <c r="U42" s="200">
        <v>17932</v>
      </c>
      <c r="V42" s="198">
        <v>17632</v>
      </c>
      <c r="W42" s="199">
        <v>546</v>
      </c>
      <c r="X42" s="198">
        <v>569</v>
      </c>
      <c r="Y42" s="197">
        <f t="shared" si="6"/>
        <v>36679</v>
      </c>
      <c r="Z42" s="196">
        <f t="shared" si="7"/>
        <v>0.07576542435726163</v>
      </c>
    </row>
    <row r="43" spans="1:26" ht="21" customHeight="1">
      <c r="A43" s="204" t="s">
        <v>406</v>
      </c>
      <c r="B43" s="462" t="s">
        <v>407</v>
      </c>
      <c r="C43" s="202">
        <v>1746</v>
      </c>
      <c r="D43" s="198">
        <v>1748</v>
      </c>
      <c r="E43" s="199">
        <v>340</v>
      </c>
      <c r="F43" s="198">
        <v>349</v>
      </c>
      <c r="G43" s="197">
        <f t="shared" si="0"/>
        <v>4183</v>
      </c>
      <c r="H43" s="201">
        <f t="shared" si="1"/>
        <v>0.001667156889706193</v>
      </c>
      <c r="I43" s="200">
        <v>1769</v>
      </c>
      <c r="J43" s="198">
        <v>1793</v>
      </c>
      <c r="K43" s="199">
        <v>380</v>
      </c>
      <c r="L43" s="198">
        <v>368</v>
      </c>
      <c r="M43" s="197">
        <f t="shared" si="2"/>
        <v>4310</v>
      </c>
      <c r="N43" s="203">
        <f t="shared" si="3"/>
        <v>-0.029466357308584712</v>
      </c>
      <c r="O43" s="202">
        <v>13134</v>
      </c>
      <c r="P43" s="198">
        <v>12650</v>
      </c>
      <c r="Q43" s="199">
        <v>3111</v>
      </c>
      <c r="R43" s="198">
        <v>2980</v>
      </c>
      <c r="S43" s="197">
        <f t="shared" si="4"/>
        <v>31875</v>
      </c>
      <c r="T43" s="201">
        <f t="shared" si="5"/>
        <v>0.0016870758294405767</v>
      </c>
      <c r="U43" s="200">
        <v>14693</v>
      </c>
      <c r="V43" s="198">
        <v>17016</v>
      </c>
      <c r="W43" s="199">
        <v>3416</v>
      </c>
      <c r="X43" s="198">
        <v>3303</v>
      </c>
      <c r="Y43" s="197">
        <f t="shared" si="6"/>
        <v>38428</v>
      </c>
      <c r="Z43" s="196">
        <f t="shared" si="7"/>
        <v>-0.17052669928177366</v>
      </c>
    </row>
    <row r="44" spans="1:26" ht="21" customHeight="1">
      <c r="A44" s="204" t="s">
        <v>410</v>
      </c>
      <c r="B44" s="462" t="s">
        <v>411</v>
      </c>
      <c r="C44" s="202">
        <v>1445</v>
      </c>
      <c r="D44" s="198">
        <v>1367</v>
      </c>
      <c r="E44" s="199">
        <v>282</v>
      </c>
      <c r="F44" s="198">
        <v>314</v>
      </c>
      <c r="G44" s="197">
        <f t="shared" si="0"/>
        <v>3408</v>
      </c>
      <c r="H44" s="201">
        <f t="shared" si="1"/>
        <v>0.0013582765192729394</v>
      </c>
      <c r="I44" s="200">
        <v>1042</v>
      </c>
      <c r="J44" s="198">
        <v>1156</v>
      </c>
      <c r="K44" s="199">
        <v>65</v>
      </c>
      <c r="L44" s="198">
        <v>64</v>
      </c>
      <c r="M44" s="197">
        <f t="shared" si="2"/>
        <v>2327</v>
      </c>
      <c r="N44" s="203">
        <f t="shared" si="3"/>
        <v>0.46454662655779977</v>
      </c>
      <c r="O44" s="202">
        <v>9549</v>
      </c>
      <c r="P44" s="198">
        <v>8613</v>
      </c>
      <c r="Q44" s="199">
        <v>1934</v>
      </c>
      <c r="R44" s="198">
        <v>1933</v>
      </c>
      <c r="S44" s="197">
        <f t="shared" si="4"/>
        <v>22029</v>
      </c>
      <c r="T44" s="201">
        <f t="shared" si="5"/>
        <v>0.00116594802970185</v>
      </c>
      <c r="U44" s="200">
        <v>8008</v>
      </c>
      <c r="V44" s="198">
        <v>6159</v>
      </c>
      <c r="W44" s="199">
        <v>553</v>
      </c>
      <c r="X44" s="198">
        <v>400</v>
      </c>
      <c r="Y44" s="197">
        <f t="shared" si="6"/>
        <v>15120</v>
      </c>
      <c r="Z44" s="196">
        <f t="shared" si="7"/>
        <v>0.4569444444444444</v>
      </c>
    </row>
    <row r="45" spans="1:26" ht="21" customHeight="1">
      <c r="A45" s="204" t="s">
        <v>412</v>
      </c>
      <c r="B45" s="462" t="s">
        <v>413</v>
      </c>
      <c r="C45" s="202">
        <v>1457</v>
      </c>
      <c r="D45" s="198">
        <v>1480</v>
      </c>
      <c r="E45" s="199">
        <v>101</v>
      </c>
      <c r="F45" s="198">
        <v>130</v>
      </c>
      <c r="G45" s="197">
        <f t="shared" si="0"/>
        <v>3168</v>
      </c>
      <c r="H45" s="201">
        <f t="shared" si="1"/>
        <v>0.0012626232432678029</v>
      </c>
      <c r="I45" s="200">
        <v>1363</v>
      </c>
      <c r="J45" s="198">
        <v>1318</v>
      </c>
      <c r="K45" s="199">
        <v>36</v>
      </c>
      <c r="L45" s="198">
        <v>28</v>
      </c>
      <c r="M45" s="197">
        <f t="shared" si="2"/>
        <v>2745</v>
      </c>
      <c r="N45" s="203">
        <f t="shared" si="3"/>
        <v>0.1540983606557378</v>
      </c>
      <c r="O45" s="202">
        <v>10076</v>
      </c>
      <c r="P45" s="198">
        <v>9784</v>
      </c>
      <c r="Q45" s="199">
        <v>1019</v>
      </c>
      <c r="R45" s="198">
        <v>886</v>
      </c>
      <c r="S45" s="197">
        <f t="shared" si="4"/>
        <v>21765</v>
      </c>
      <c r="T45" s="201">
        <f t="shared" si="5"/>
        <v>0.001151975072243895</v>
      </c>
      <c r="U45" s="200">
        <v>9378</v>
      </c>
      <c r="V45" s="198">
        <v>8884</v>
      </c>
      <c r="W45" s="199">
        <v>498</v>
      </c>
      <c r="X45" s="198">
        <v>454</v>
      </c>
      <c r="Y45" s="197">
        <f t="shared" si="6"/>
        <v>19214</v>
      </c>
      <c r="Z45" s="196">
        <f t="shared" si="7"/>
        <v>0.13276777349849067</v>
      </c>
    </row>
    <row r="46" spans="1:26" ht="21" customHeight="1">
      <c r="A46" s="204" t="s">
        <v>408</v>
      </c>
      <c r="B46" s="462" t="s">
        <v>409</v>
      </c>
      <c r="C46" s="202">
        <v>1041</v>
      </c>
      <c r="D46" s="198">
        <v>1053</v>
      </c>
      <c r="E46" s="199">
        <v>138</v>
      </c>
      <c r="F46" s="198">
        <v>158</v>
      </c>
      <c r="G46" s="197">
        <f t="shared" si="0"/>
        <v>2390</v>
      </c>
      <c r="H46" s="201">
        <f t="shared" si="1"/>
        <v>0.0009525472068844851</v>
      </c>
      <c r="I46" s="200">
        <v>875</v>
      </c>
      <c r="J46" s="198">
        <v>1006</v>
      </c>
      <c r="K46" s="199">
        <v>68</v>
      </c>
      <c r="L46" s="198">
        <v>52</v>
      </c>
      <c r="M46" s="197">
        <f t="shared" si="2"/>
        <v>2001</v>
      </c>
      <c r="N46" s="203">
        <f t="shared" si="3"/>
        <v>0.19440279860069976</v>
      </c>
      <c r="O46" s="202">
        <v>8434</v>
      </c>
      <c r="P46" s="198">
        <v>8415</v>
      </c>
      <c r="Q46" s="199">
        <v>820</v>
      </c>
      <c r="R46" s="198">
        <v>740</v>
      </c>
      <c r="S46" s="197">
        <f t="shared" si="4"/>
        <v>18409</v>
      </c>
      <c r="T46" s="201">
        <f t="shared" si="5"/>
        <v>0.0009743491433465593</v>
      </c>
      <c r="U46" s="200">
        <v>8541</v>
      </c>
      <c r="V46" s="198">
        <v>6983</v>
      </c>
      <c r="W46" s="199">
        <v>347</v>
      </c>
      <c r="X46" s="198">
        <v>328</v>
      </c>
      <c r="Y46" s="197">
        <f t="shared" si="6"/>
        <v>16199</v>
      </c>
      <c r="Z46" s="196">
        <f t="shared" si="7"/>
        <v>0.13642817457867773</v>
      </c>
    </row>
    <row r="47" spans="1:26" ht="21" customHeight="1">
      <c r="A47" s="204" t="s">
        <v>416</v>
      </c>
      <c r="B47" s="462" t="s">
        <v>416</v>
      </c>
      <c r="C47" s="202">
        <v>666</v>
      </c>
      <c r="D47" s="198">
        <v>751</v>
      </c>
      <c r="E47" s="199">
        <v>436</v>
      </c>
      <c r="F47" s="198">
        <v>463</v>
      </c>
      <c r="G47" s="197">
        <f t="shared" si="0"/>
        <v>2316</v>
      </c>
      <c r="H47" s="201">
        <f t="shared" si="1"/>
        <v>0.000923054113449568</v>
      </c>
      <c r="I47" s="200">
        <v>240</v>
      </c>
      <c r="J47" s="198">
        <v>406</v>
      </c>
      <c r="K47" s="199">
        <v>451</v>
      </c>
      <c r="L47" s="198">
        <v>410</v>
      </c>
      <c r="M47" s="197">
        <f t="shared" si="2"/>
        <v>1507</v>
      </c>
      <c r="N47" s="203">
        <f t="shared" si="3"/>
        <v>0.5368281353682813</v>
      </c>
      <c r="O47" s="202">
        <v>3072</v>
      </c>
      <c r="P47" s="198">
        <v>3993</v>
      </c>
      <c r="Q47" s="199">
        <v>3974</v>
      </c>
      <c r="R47" s="198">
        <v>3702</v>
      </c>
      <c r="S47" s="197">
        <f t="shared" si="4"/>
        <v>14741</v>
      </c>
      <c r="T47" s="201">
        <f t="shared" si="5"/>
        <v>0.0007802097192716405</v>
      </c>
      <c r="U47" s="200">
        <v>4185</v>
      </c>
      <c r="V47" s="198">
        <v>3001</v>
      </c>
      <c r="W47" s="199">
        <v>3777</v>
      </c>
      <c r="X47" s="198">
        <v>3191</v>
      </c>
      <c r="Y47" s="197">
        <f t="shared" si="6"/>
        <v>14154</v>
      </c>
      <c r="Z47" s="196">
        <f t="shared" si="7"/>
        <v>0.04147237530026837</v>
      </c>
    </row>
    <row r="48" spans="1:26" ht="21" customHeight="1">
      <c r="A48" s="204" t="s">
        <v>417</v>
      </c>
      <c r="B48" s="462" t="s">
        <v>417</v>
      </c>
      <c r="C48" s="202">
        <v>612</v>
      </c>
      <c r="D48" s="198">
        <v>523</v>
      </c>
      <c r="E48" s="199">
        <v>504</v>
      </c>
      <c r="F48" s="198">
        <v>515</v>
      </c>
      <c r="G48" s="197">
        <f t="shared" si="0"/>
        <v>2154</v>
      </c>
      <c r="H48" s="201">
        <f t="shared" si="1"/>
        <v>0.0008584881521461009</v>
      </c>
      <c r="I48" s="200">
        <v>570</v>
      </c>
      <c r="J48" s="198">
        <v>558</v>
      </c>
      <c r="K48" s="199">
        <v>341</v>
      </c>
      <c r="L48" s="198">
        <v>461</v>
      </c>
      <c r="M48" s="197">
        <f t="shared" si="2"/>
        <v>1930</v>
      </c>
      <c r="N48" s="203">
        <f t="shared" si="3"/>
        <v>0.11606217616580317</v>
      </c>
      <c r="O48" s="202">
        <v>3388</v>
      </c>
      <c r="P48" s="198">
        <v>3298</v>
      </c>
      <c r="Q48" s="199">
        <v>3664</v>
      </c>
      <c r="R48" s="198">
        <v>4240</v>
      </c>
      <c r="S48" s="197">
        <f t="shared" si="4"/>
        <v>14590</v>
      </c>
      <c r="T48" s="201">
        <f t="shared" si="5"/>
        <v>0.0007722176110286437</v>
      </c>
      <c r="U48" s="200">
        <v>3940</v>
      </c>
      <c r="V48" s="198">
        <v>3904</v>
      </c>
      <c r="W48" s="199">
        <v>3108</v>
      </c>
      <c r="X48" s="198">
        <v>3623</v>
      </c>
      <c r="Y48" s="197">
        <f t="shared" si="6"/>
        <v>14575</v>
      </c>
      <c r="Z48" s="196">
        <f t="shared" si="7"/>
        <v>0.0010291595197255976</v>
      </c>
    </row>
    <row r="49" spans="1:26" ht="21" customHeight="1">
      <c r="A49" s="204" t="s">
        <v>418</v>
      </c>
      <c r="B49" s="462" t="s">
        <v>419</v>
      </c>
      <c r="C49" s="202">
        <v>772</v>
      </c>
      <c r="D49" s="198">
        <v>773</v>
      </c>
      <c r="E49" s="199">
        <v>288</v>
      </c>
      <c r="F49" s="198">
        <v>319</v>
      </c>
      <c r="G49" s="197">
        <f t="shared" si="0"/>
        <v>2152</v>
      </c>
      <c r="H49" s="201">
        <f t="shared" si="1"/>
        <v>0.0008576910415127246</v>
      </c>
      <c r="I49" s="200">
        <v>821</v>
      </c>
      <c r="J49" s="198">
        <v>787</v>
      </c>
      <c r="K49" s="199">
        <v>357</v>
      </c>
      <c r="L49" s="198">
        <v>304</v>
      </c>
      <c r="M49" s="197">
        <f t="shared" si="2"/>
        <v>2269</v>
      </c>
      <c r="N49" s="203">
        <f t="shared" si="3"/>
        <v>-0.05156456588805636</v>
      </c>
      <c r="O49" s="202">
        <v>5426</v>
      </c>
      <c r="P49" s="198">
        <v>5242</v>
      </c>
      <c r="Q49" s="199">
        <v>2295</v>
      </c>
      <c r="R49" s="198">
        <v>1963</v>
      </c>
      <c r="S49" s="197">
        <f t="shared" si="4"/>
        <v>14926</v>
      </c>
      <c r="T49" s="201">
        <f t="shared" si="5"/>
        <v>0.0007900013750660408</v>
      </c>
      <c r="U49" s="200">
        <v>6854</v>
      </c>
      <c r="V49" s="198">
        <v>6198</v>
      </c>
      <c r="W49" s="199">
        <v>1600</v>
      </c>
      <c r="X49" s="198">
        <v>1421</v>
      </c>
      <c r="Y49" s="197">
        <f t="shared" si="6"/>
        <v>16073</v>
      </c>
      <c r="Z49" s="196">
        <f t="shared" si="7"/>
        <v>-0.07136191127978597</v>
      </c>
    </row>
    <row r="50" spans="1:26" ht="21" customHeight="1">
      <c r="A50" s="204" t="s">
        <v>414</v>
      </c>
      <c r="B50" s="462" t="s">
        <v>415</v>
      </c>
      <c r="C50" s="202">
        <v>955</v>
      </c>
      <c r="D50" s="198">
        <v>1086</v>
      </c>
      <c r="E50" s="199">
        <v>36</v>
      </c>
      <c r="F50" s="198">
        <v>42</v>
      </c>
      <c r="G50" s="197">
        <f t="shared" si="0"/>
        <v>2119</v>
      </c>
      <c r="H50" s="201">
        <f t="shared" si="1"/>
        <v>0.0008445387160620184</v>
      </c>
      <c r="I50" s="200">
        <v>845</v>
      </c>
      <c r="J50" s="198">
        <v>816</v>
      </c>
      <c r="K50" s="199">
        <v>7</v>
      </c>
      <c r="L50" s="198">
        <v>38</v>
      </c>
      <c r="M50" s="197">
        <f t="shared" si="2"/>
        <v>1706</v>
      </c>
      <c r="N50" s="203">
        <f t="shared" si="3"/>
        <v>0.24208675263774904</v>
      </c>
      <c r="O50" s="202">
        <v>6780</v>
      </c>
      <c r="P50" s="198">
        <v>7510</v>
      </c>
      <c r="Q50" s="199">
        <v>350</v>
      </c>
      <c r="R50" s="198">
        <v>348</v>
      </c>
      <c r="S50" s="197">
        <f t="shared" si="4"/>
        <v>14988</v>
      </c>
      <c r="T50" s="201">
        <f t="shared" si="5"/>
        <v>0.0007932829029538938</v>
      </c>
      <c r="U50" s="200">
        <v>6795</v>
      </c>
      <c r="V50" s="198">
        <v>4727</v>
      </c>
      <c r="W50" s="199">
        <v>287</v>
      </c>
      <c r="X50" s="198">
        <v>359</v>
      </c>
      <c r="Y50" s="197">
        <f t="shared" si="6"/>
        <v>12168</v>
      </c>
      <c r="Z50" s="196">
        <f t="shared" si="7"/>
        <v>0.23175542406311633</v>
      </c>
    </row>
    <row r="51" spans="1:26" ht="21" customHeight="1">
      <c r="A51" s="204" t="s">
        <v>420</v>
      </c>
      <c r="B51" s="462" t="s">
        <v>421</v>
      </c>
      <c r="C51" s="202">
        <v>479</v>
      </c>
      <c r="D51" s="198">
        <v>430</v>
      </c>
      <c r="E51" s="199">
        <v>552</v>
      </c>
      <c r="F51" s="198">
        <v>581</v>
      </c>
      <c r="G51" s="197">
        <f t="shared" si="0"/>
        <v>2042</v>
      </c>
      <c r="H51" s="201">
        <f t="shared" si="1"/>
        <v>0.0008138499566770371</v>
      </c>
      <c r="I51" s="200">
        <v>466</v>
      </c>
      <c r="J51" s="198">
        <v>400</v>
      </c>
      <c r="K51" s="199">
        <v>664</v>
      </c>
      <c r="L51" s="198">
        <v>523</v>
      </c>
      <c r="M51" s="197">
        <f t="shared" si="2"/>
        <v>2053</v>
      </c>
      <c r="N51" s="203">
        <f t="shared" si="3"/>
        <v>-0.005358012664393619</v>
      </c>
      <c r="O51" s="202">
        <v>3043</v>
      </c>
      <c r="P51" s="198">
        <v>2730</v>
      </c>
      <c r="Q51" s="199">
        <v>4555</v>
      </c>
      <c r="R51" s="198">
        <v>3759</v>
      </c>
      <c r="S51" s="197">
        <f t="shared" si="4"/>
        <v>14087</v>
      </c>
      <c r="T51" s="201">
        <f t="shared" si="5"/>
        <v>0.0007455948928417068</v>
      </c>
      <c r="U51" s="200">
        <v>3109</v>
      </c>
      <c r="V51" s="198">
        <v>2084</v>
      </c>
      <c r="W51" s="199">
        <v>5004</v>
      </c>
      <c r="X51" s="198">
        <v>3654</v>
      </c>
      <c r="Y51" s="197">
        <f t="shared" si="6"/>
        <v>13851</v>
      </c>
      <c r="Z51" s="196">
        <f t="shared" si="7"/>
        <v>0.017038480976102832</v>
      </c>
    </row>
    <row r="52" spans="1:26" ht="21" customHeight="1">
      <c r="A52" s="204" t="s">
        <v>424</v>
      </c>
      <c r="B52" s="462" t="s">
        <v>425</v>
      </c>
      <c r="C52" s="202">
        <v>978</v>
      </c>
      <c r="D52" s="198">
        <v>821</v>
      </c>
      <c r="E52" s="199">
        <v>0</v>
      </c>
      <c r="F52" s="198">
        <v>50</v>
      </c>
      <c r="G52" s="197">
        <f t="shared" si="0"/>
        <v>1849</v>
      </c>
      <c r="H52" s="201">
        <f t="shared" si="1"/>
        <v>0.0007369287805562397</v>
      </c>
      <c r="I52" s="200"/>
      <c r="J52" s="198"/>
      <c r="K52" s="199"/>
      <c r="L52" s="198">
        <v>32</v>
      </c>
      <c r="M52" s="197">
        <f t="shared" si="2"/>
        <v>32</v>
      </c>
      <c r="N52" s="203">
        <f t="shared" si="3"/>
        <v>56.78125</v>
      </c>
      <c r="O52" s="202">
        <v>1880</v>
      </c>
      <c r="P52" s="198">
        <v>1535</v>
      </c>
      <c r="Q52" s="199">
        <v>4712</v>
      </c>
      <c r="R52" s="198">
        <v>5104</v>
      </c>
      <c r="S52" s="197">
        <f t="shared" si="4"/>
        <v>13231</v>
      </c>
      <c r="T52" s="201">
        <f t="shared" si="5"/>
        <v>0.0007002886368416713</v>
      </c>
      <c r="U52" s="200">
        <v>41</v>
      </c>
      <c r="V52" s="198"/>
      <c r="W52" s="199">
        <v>7422</v>
      </c>
      <c r="X52" s="198">
        <v>7434</v>
      </c>
      <c r="Y52" s="197">
        <f t="shared" si="6"/>
        <v>14897</v>
      </c>
      <c r="Z52" s="196">
        <f t="shared" si="7"/>
        <v>-0.11183459756998049</v>
      </c>
    </row>
    <row r="53" spans="1:26" ht="21" customHeight="1">
      <c r="A53" s="204" t="s">
        <v>422</v>
      </c>
      <c r="B53" s="462" t="s">
        <v>422</v>
      </c>
      <c r="C53" s="202">
        <v>462</v>
      </c>
      <c r="D53" s="198">
        <v>467</v>
      </c>
      <c r="E53" s="199">
        <v>321</v>
      </c>
      <c r="F53" s="198">
        <v>338</v>
      </c>
      <c r="G53" s="197">
        <f t="shared" si="0"/>
        <v>1588</v>
      </c>
      <c r="H53" s="201">
        <f t="shared" si="1"/>
        <v>0.0006329058429006537</v>
      </c>
      <c r="I53" s="200">
        <v>552</v>
      </c>
      <c r="J53" s="198">
        <v>471</v>
      </c>
      <c r="K53" s="199">
        <v>238</v>
      </c>
      <c r="L53" s="198">
        <v>235</v>
      </c>
      <c r="M53" s="197">
        <f t="shared" si="2"/>
        <v>1496</v>
      </c>
      <c r="N53" s="203">
        <f t="shared" si="3"/>
        <v>0.06149732620320858</v>
      </c>
      <c r="O53" s="202">
        <v>3260</v>
      </c>
      <c r="P53" s="198">
        <v>3135</v>
      </c>
      <c r="Q53" s="199">
        <v>2496</v>
      </c>
      <c r="R53" s="198">
        <v>2448</v>
      </c>
      <c r="S53" s="197">
        <f t="shared" si="4"/>
        <v>11339</v>
      </c>
      <c r="T53" s="201">
        <f t="shared" si="5"/>
        <v>0.0006001491083929945</v>
      </c>
      <c r="U53" s="200">
        <v>3676</v>
      </c>
      <c r="V53" s="198">
        <v>2991</v>
      </c>
      <c r="W53" s="199">
        <v>1672</v>
      </c>
      <c r="X53" s="198">
        <v>1732</v>
      </c>
      <c r="Y53" s="197">
        <f t="shared" si="6"/>
        <v>10071</v>
      </c>
      <c r="Z53" s="196">
        <f t="shared" si="7"/>
        <v>0.12590606692483375</v>
      </c>
    </row>
    <row r="54" spans="1:26" ht="21" customHeight="1">
      <c r="A54" s="204" t="s">
        <v>427</v>
      </c>
      <c r="B54" s="462" t="s">
        <v>428</v>
      </c>
      <c r="C54" s="202">
        <v>0</v>
      </c>
      <c r="D54" s="198">
        <v>0</v>
      </c>
      <c r="E54" s="199">
        <v>668</v>
      </c>
      <c r="F54" s="198">
        <v>686</v>
      </c>
      <c r="G54" s="197">
        <f t="shared" si="0"/>
        <v>1354</v>
      </c>
      <c r="H54" s="201">
        <f t="shared" si="1"/>
        <v>0.0005396438987956456</v>
      </c>
      <c r="I54" s="200"/>
      <c r="J54" s="198"/>
      <c r="K54" s="199">
        <v>576</v>
      </c>
      <c r="L54" s="198">
        <v>637</v>
      </c>
      <c r="M54" s="197">
        <f t="shared" si="2"/>
        <v>1213</v>
      </c>
      <c r="N54" s="203">
        <f t="shared" si="3"/>
        <v>0.11624072547403141</v>
      </c>
      <c r="O54" s="202"/>
      <c r="P54" s="198"/>
      <c r="Q54" s="199">
        <v>4737</v>
      </c>
      <c r="R54" s="198">
        <v>4672</v>
      </c>
      <c r="S54" s="197">
        <f t="shared" si="4"/>
        <v>9409</v>
      </c>
      <c r="T54" s="201">
        <f t="shared" si="5"/>
        <v>0.0004979983209162788</v>
      </c>
      <c r="U54" s="200"/>
      <c r="V54" s="198"/>
      <c r="W54" s="199">
        <v>4519</v>
      </c>
      <c r="X54" s="198">
        <v>4481</v>
      </c>
      <c r="Y54" s="197">
        <f t="shared" si="6"/>
        <v>9000</v>
      </c>
      <c r="Z54" s="196">
        <f t="shared" si="7"/>
        <v>0.0454444444444444</v>
      </c>
    </row>
    <row r="55" spans="1:26" ht="21" customHeight="1">
      <c r="A55" s="204" t="s">
        <v>426</v>
      </c>
      <c r="B55" s="462" t="s">
        <v>426</v>
      </c>
      <c r="C55" s="202">
        <v>384</v>
      </c>
      <c r="D55" s="198">
        <v>289</v>
      </c>
      <c r="E55" s="199">
        <v>312</v>
      </c>
      <c r="F55" s="198">
        <v>292</v>
      </c>
      <c r="G55" s="197">
        <f t="shared" si="0"/>
        <v>1277</v>
      </c>
      <c r="H55" s="201">
        <f t="shared" si="1"/>
        <v>0.0005089551394106642</v>
      </c>
      <c r="I55" s="200">
        <v>250</v>
      </c>
      <c r="J55" s="198">
        <v>244</v>
      </c>
      <c r="K55" s="199">
        <v>303</v>
      </c>
      <c r="L55" s="198">
        <v>321</v>
      </c>
      <c r="M55" s="197">
        <f t="shared" si="2"/>
        <v>1118</v>
      </c>
      <c r="N55" s="203">
        <f t="shared" si="3"/>
        <v>0.14221824686940976</v>
      </c>
      <c r="O55" s="202">
        <v>2733</v>
      </c>
      <c r="P55" s="198">
        <v>2353</v>
      </c>
      <c r="Q55" s="199">
        <v>2212</v>
      </c>
      <c r="R55" s="198">
        <v>1944</v>
      </c>
      <c r="S55" s="197">
        <f t="shared" si="4"/>
        <v>9242</v>
      </c>
      <c r="T55" s="201">
        <f t="shared" si="5"/>
        <v>0.0004891593667667391</v>
      </c>
      <c r="U55" s="200">
        <v>2504</v>
      </c>
      <c r="V55" s="198">
        <v>2180</v>
      </c>
      <c r="W55" s="199">
        <v>2319</v>
      </c>
      <c r="X55" s="198">
        <v>2045</v>
      </c>
      <c r="Y55" s="197">
        <f t="shared" si="6"/>
        <v>9048</v>
      </c>
      <c r="Z55" s="196">
        <f t="shared" si="7"/>
        <v>0.02144120247568515</v>
      </c>
    </row>
    <row r="56" spans="1:26" ht="21" customHeight="1">
      <c r="A56" s="204" t="s">
        <v>408</v>
      </c>
      <c r="B56" s="462" t="s">
        <v>423</v>
      </c>
      <c r="C56" s="202">
        <v>0</v>
      </c>
      <c r="D56" s="198">
        <v>0</v>
      </c>
      <c r="E56" s="199">
        <v>571</v>
      </c>
      <c r="F56" s="198">
        <v>589</v>
      </c>
      <c r="G56" s="197">
        <f t="shared" si="0"/>
        <v>1160</v>
      </c>
      <c r="H56" s="201">
        <f t="shared" si="1"/>
        <v>0.00046232416735816017</v>
      </c>
      <c r="I56" s="200"/>
      <c r="J56" s="198"/>
      <c r="K56" s="199">
        <v>431</v>
      </c>
      <c r="L56" s="198">
        <v>437</v>
      </c>
      <c r="M56" s="197">
        <f t="shared" si="2"/>
        <v>868</v>
      </c>
      <c r="N56" s="203">
        <f t="shared" si="3"/>
        <v>0.33640552995391704</v>
      </c>
      <c r="O56" s="202"/>
      <c r="P56" s="198"/>
      <c r="Q56" s="199">
        <v>5919</v>
      </c>
      <c r="R56" s="198">
        <v>6221</v>
      </c>
      <c r="S56" s="197">
        <f t="shared" si="4"/>
        <v>12140</v>
      </c>
      <c r="T56" s="201">
        <f t="shared" si="5"/>
        <v>0.0006425443315892894</v>
      </c>
      <c r="U56" s="200"/>
      <c r="V56" s="198"/>
      <c r="W56" s="199">
        <v>2357</v>
      </c>
      <c r="X56" s="198">
        <v>2083</v>
      </c>
      <c r="Y56" s="197">
        <f t="shared" si="6"/>
        <v>4440</v>
      </c>
      <c r="Z56" s="196">
        <f t="shared" si="7"/>
        <v>1.734234234234234</v>
      </c>
    </row>
    <row r="57" spans="1:26" ht="21" customHeight="1">
      <c r="A57" s="204" t="s">
        <v>429</v>
      </c>
      <c r="B57" s="462" t="s">
        <v>429</v>
      </c>
      <c r="C57" s="202">
        <v>479</v>
      </c>
      <c r="D57" s="198">
        <v>490</v>
      </c>
      <c r="E57" s="199">
        <v>16</v>
      </c>
      <c r="F57" s="198">
        <v>6</v>
      </c>
      <c r="G57" s="197">
        <f t="shared" si="0"/>
        <v>991</v>
      </c>
      <c r="H57" s="201">
        <f t="shared" si="1"/>
        <v>0.00039496831883787645</v>
      </c>
      <c r="I57" s="200">
        <v>423</v>
      </c>
      <c r="J57" s="198">
        <v>407</v>
      </c>
      <c r="K57" s="199">
        <v>17</v>
      </c>
      <c r="L57" s="198">
        <v>16</v>
      </c>
      <c r="M57" s="197">
        <f t="shared" si="2"/>
        <v>863</v>
      </c>
      <c r="N57" s="203">
        <f t="shared" si="3"/>
        <v>0.1483198146002318</v>
      </c>
      <c r="O57" s="202">
        <v>3570</v>
      </c>
      <c r="P57" s="198">
        <v>3407</v>
      </c>
      <c r="Q57" s="199">
        <v>178</v>
      </c>
      <c r="R57" s="198">
        <v>174</v>
      </c>
      <c r="S57" s="197">
        <f t="shared" si="4"/>
        <v>7329</v>
      </c>
      <c r="T57" s="201">
        <f t="shared" si="5"/>
        <v>0.0003879083530657251</v>
      </c>
      <c r="U57" s="200">
        <v>3422</v>
      </c>
      <c r="V57" s="198">
        <v>3192</v>
      </c>
      <c r="W57" s="199">
        <v>62</v>
      </c>
      <c r="X57" s="198">
        <v>64</v>
      </c>
      <c r="Y57" s="197">
        <f t="shared" si="6"/>
        <v>6740</v>
      </c>
      <c r="Z57" s="196">
        <f t="shared" si="7"/>
        <v>0.08738872403560838</v>
      </c>
    </row>
    <row r="58" spans="1:26" ht="21" customHeight="1">
      <c r="A58" s="204" t="s">
        <v>430</v>
      </c>
      <c r="B58" s="462" t="s">
        <v>431</v>
      </c>
      <c r="C58" s="202">
        <v>442</v>
      </c>
      <c r="D58" s="198">
        <v>439</v>
      </c>
      <c r="E58" s="199">
        <v>38</v>
      </c>
      <c r="F58" s="198">
        <v>44</v>
      </c>
      <c r="G58" s="197">
        <f t="shared" si="0"/>
        <v>963</v>
      </c>
      <c r="H58" s="201">
        <f t="shared" si="1"/>
        <v>0.0003838087699706105</v>
      </c>
      <c r="I58" s="200">
        <v>465</v>
      </c>
      <c r="J58" s="198">
        <v>477</v>
      </c>
      <c r="K58" s="199">
        <v>53</v>
      </c>
      <c r="L58" s="198">
        <v>64</v>
      </c>
      <c r="M58" s="197">
        <f t="shared" si="2"/>
        <v>1059</v>
      </c>
      <c r="N58" s="203">
        <f t="shared" si="3"/>
        <v>-0.09065155807365444</v>
      </c>
      <c r="O58" s="202">
        <v>3369</v>
      </c>
      <c r="P58" s="198">
        <v>3190</v>
      </c>
      <c r="Q58" s="199">
        <v>307</v>
      </c>
      <c r="R58" s="198">
        <v>338</v>
      </c>
      <c r="S58" s="197">
        <f t="shared" si="4"/>
        <v>7204</v>
      </c>
      <c r="T58" s="201">
        <f t="shared" si="5"/>
        <v>0.0003812923694208601</v>
      </c>
      <c r="U58" s="200">
        <v>3396</v>
      </c>
      <c r="V58" s="198">
        <v>3176</v>
      </c>
      <c r="W58" s="199">
        <v>197</v>
      </c>
      <c r="X58" s="198">
        <v>642</v>
      </c>
      <c r="Y58" s="197">
        <f t="shared" si="6"/>
        <v>7411</v>
      </c>
      <c r="Z58" s="196">
        <f t="shared" si="7"/>
        <v>-0.027931453245176097</v>
      </c>
    </row>
    <row r="59" spans="1:26" ht="21" customHeight="1">
      <c r="A59" s="204" t="s">
        <v>432</v>
      </c>
      <c r="B59" s="462" t="s">
        <v>432</v>
      </c>
      <c r="C59" s="202">
        <v>332</v>
      </c>
      <c r="D59" s="198">
        <v>441</v>
      </c>
      <c r="E59" s="199">
        <v>79</v>
      </c>
      <c r="F59" s="198">
        <v>81</v>
      </c>
      <c r="G59" s="197">
        <f t="shared" si="0"/>
        <v>933</v>
      </c>
      <c r="H59" s="201">
        <f t="shared" si="1"/>
        <v>0.00037185211046996845</v>
      </c>
      <c r="I59" s="200">
        <v>250</v>
      </c>
      <c r="J59" s="198">
        <v>296</v>
      </c>
      <c r="K59" s="199">
        <v>100</v>
      </c>
      <c r="L59" s="198">
        <v>151</v>
      </c>
      <c r="M59" s="197">
        <f t="shared" si="2"/>
        <v>797</v>
      </c>
      <c r="N59" s="203">
        <f t="shared" si="3"/>
        <v>0.1706398996235885</v>
      </c>
      <c r="O59" s="202">
        <v>2183</v>
      </c>
      <c r="P59" s="198">
        <v>2503</v>
      </c>
      <c r="Q59" s="199">
        <v>921</v>
      </c>
      <c r="R59" s="198">
        <v>977</v>
      </c>
      <c r="S59" s="197">
        <f t="shared" si="4"/>
        <v>6584</v>
      </c>
      <c r="T59" s="201">
        <f t="shared" si="5"/>
        <v>0.00034847709054232963</v>
      </c>
      <c r="U59" s="200">
        <v>1916</v>
      </c>
      <c r="V59" s="198">
        <v>2063</v>
      </c>
      <c r="W59" s="199">
        <v>729</v>
      </c>
      <c r="X59" s="198">
        <v>1551</v>
      </c>
      <c r="Y59" s="197">
        <f t="shared" si="6"/>
        <v>6259</v>
      </c>
      <c r="Z59" s="196">
        <f t="shared" si="7"/>
        <v>0.05192522767215202</v>
      </c>
    </row>
    <row r="60" spans="1:26" ht="21" customHeight="1">
      <c r="A60" s="204" t="s">
        <v>464</v>
      </c>
      <c r="B60" s="462" t="s">
        <v>465</v>
      </c>
      <c r="C60" s="202">
        <v>0</v>
      </c>
      <c r="D60" s="198">
        <v>0</v>
      </c>
      <c r="E60" s="199">
        <v>433</v>
      </c>
      <c r="F60" s="198">
        <v>468</v>
      </c>
      <c r="G60" s="197">
        <f>SUM(C60:F60)</f>
        <v>901</v>
      </c>
      <c r="H60" s="201">
        <f>G60/$G$9</f>
        <v>0.00035909834033595025</v>
      </c>
      <c r="I60" s="200"/>
      <c r="J60" s="198"/>
      <c r="K60" s="199">
        <v>208</v>
      </c>
      <c r="L60" s="198">
        <v>255</v>
      </c>
      <c r="M60" s="197">
        <f>SUM(I60:L60)</f>
        <v>463</v>
      </c>
      <c r="N60" s="203">
        <f>IF(ISERROR(G60/M60-1),"         /0",(G60/M60-1))</f>
        <v>0.9460043196544277</v>
      </c>
      <c r="O60" s="202"/>
      <c r="P60" s="198"/>
      <c r="Q60" s="199">
        <v>2800</v>
      </c>
      <c r="R60" s="198">
        <v>3039</v>
      </c>
      <c r="S60" s="197">
        <f>SUM(O60:R60)</f>
        <v>5839</v>
      </c>
      <c r="T60" s="201">
        <f>S60/$S$9</f>
        <v>0.0003090458280189342</v>
      </c>
      <c r="U60" s="200"/>
      <c r="V60" s="198"/>
      <c r="W60" s="199">
        <v>1710</v>
      </c>
      <c r="X60" s="198">
        <v>2001</v>
      </c>
      <c r="Y60" s="197">
        <f>SUM(U60:X60)</f>
        <v>3711</v>
      </c>
      <c r="Z60" s="196">
        <f>IF(ISERROR(S60/Y60-1),"         /0",IF(S60/Y60&gt;5,"  *  ",(S60/Y60-1)))</f>
        <v>0.5734303422258151</v>
      </c>
    </row>
    <row r="61" spans="1:26" ht="21" customHeight="1">
      <c r="A61" s="204" t="s">
        <v>433</v>
      </c>
      <c r="B61" s="462" t="s">
        <v>434</v>
      </c>
      <c r="C61" s="202">
        <v>1</v>
      </c>
      <c r="D61" s="198">
        <v>51</v>
      </c>
      <c r="E61" s="199">
        <v>305</v>
      </c>
      <c r="F61" s="198">
        <v>484</v>
      </c>
      <c r="G61" s="197">
        <f>SUM(C61:F61)</f>
        <v>841</v>
      </c>
      <c r="H61" s="201">
        <f>G61/$G$9</f>
        <v>0.0003351850213346661</v>
      </c>
      <c r="I61" s="200">
        <v>0</v>
      </c>
      <c r="J61" s="198">
        <v>48</v>
      </c>
      <c r="K61" s="199">
        <v>248</v>
      </c>
      <c r="L61" s="198">
        <v>350</v>
      </c>
      <c r="M61" s="197">
        <f>SUM(I61:L61)</f>
        <v>646</v>
      </c>
      <c r="N61" s="203">
        <f>IF(ISERROR(G61/M61-1),"         /0",(G61/M61-1))</f>
        <v>0.3018575851393188</v>
      </c>
      <c r="O61" s="202">
        <v>64</v>
      </c>
      <c r="P61" s="198">
        <v>343</v>
      </c>
      <c r="Q61" s="199">
        <v>1956</v>
      </c>
      <c r="R61" s="198">
        <v>2901</v>
      </c>
      <c r="S61" s="197">
        <f>SUM(O61:R61)</f>
        <v>5264</v>
      </c>
      <c r="T61" s="201">
        <f>S61/$S$9</f>
        <v>0.0002786123032525552</v>
      </c>
      <c r="U61" s="200">
        <v>353</v>
      </c>
      <c r="V61" s="198">
        <v>453</v>
      </c>
      <c r="W61" s="199">
        <v>2171</v>
      </c>
      <c r="X61" s="198">
        <v>2849</v>
      </c>
      <c r="Y61" s="197">
        <f>SUM(U61:X61)</f>
        <v>5826</v>
      </c>
      <c r="Z61" s="196">
        <f>IF(ISERROR(S61/Y61-1),"         /0",IF(S61/Y61&gt;5,"  *  ",(S61/Y61-1)))</f>
        <v>-0.0964641263302437</v>
      </c>
    </row>
    <row r="62" spans="1:26" ht="21" customHeight="1" thickBot="1">
      <c r="A62" s="195" t="s">
        <v>59</v>
      </c>
      <c r="B62" s="463" t="s">
        <v>59</v>
      </c>
      <c r="C62" s="193">
        <v>1649</v>
      </c>
      <c r="D62" s="189">
        <v>1936</v>
      </c>
      <c r="E62" s="190">
        <v>6449</v>
      </c>
      <c r="F62" s="189">
        <v>7782</v>
      </c>
      <c r="G62" s="188">
        <f>SUM(C62:F62)</f>
        <v>17816</v>
      </c>
      <c r="H62" s="192">
        <f>G62/$G$9</f>
        <v>0.007100661522114639</v>
      </c>
      <c r="I62" s="191">
        <v>1522</v>
      </c>
      <c r="J62" s="189">
        <v>2037</v>
      </c>
      <c r="K62" s="190">
        <v>5676</v>
      </c>
      <c r="L62" s="189">
        <v>5457</v>
      </c>
      <c r="M62" s="188">
        <f>SUM(I62:L62)</f>
        <v>14692</v>
      </c>
      <c r="N62" s="194">
        <f>IF(ISERROR(G62/M62-1),"         /0",(G62/M62-1))</f>
        <v>0.2126327252926763</v>
      </c>
      <c r="O62" s="193">
        <v>12029</v>
      </c>
      <c r="P62" s="189">
        <v>14096</v>
      </c>
      <c r="Q62" s="190">
        <v>49991</v>
      </c>
      <c r="R62" s="189">
        <v>61472</v>
      </c>
      <c r="S62" s="188">
        <f>SUM(O62:R62)</f>
        <v>137588</v>
      </c>
      <c r="T62" s="192">
        <f>S62/$S$9</f>
        <v>0.007282239661837492</v>
      </c>
      <c r="U62" s="191">
        <v>18021</v>
      </c>
      <c r="V62" s="189">
        <v>16042</v>
      </c>
      <c r="W62" s="190">
        <v>50740</v>
      </c>
      <c r="X62" s="189">
        <v>51533</v>
      </c>
      <c r="Y62" s="188">
        <f>SUM(U62:X62)</f>
        <v>136336</v>
      </c>
      <c r="Z62" s="187">
        <f>IF(ISERROR(S62/Y62-1),"         /0",IF(S62/Y62&gt;5,"  *  ",(S62/Y62-1)))</f>
        <v>0.009183194460744115</v>
      </c>
    </row>
    <row r="63" spans="1:2" ht="16.5" thickTop="1">
      <c r="A63" s="186" t="s">
        <v>44</v>
      </c>
      <c r="B63" s="186"/>
    </row>
    <row r="64" spans="1:2" ht="15.75">
      <c r="A64" s="186" t="s">
        <v>43</v>
      </c>
      <c r="B64" s="186"/>
    </row>
    <row r="65" spans="1:3" ht="14.25">
      <c r="A65" s="464" t="s">
        <v>127</v>
      </c>
      <c r="B65" s="465"/>
      <c r="C65" s="465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3:Z65536 N63:N65536 Z3 N3 N5:N8 Z5:Z8">
    <cfRule type="cellIs" priority="3" dxfId="69" operator="lessThan" stopIfTrue="1">
      <formula>0</formula>
    </cfRule>
  </conditionalFormatting>
  <conditionalFormatting sqref="N9:N62 Z9:Z62">
    <cfRule type="cellIs" priority="4" dxfId="69" operator="lessThan" stopIfTrue="1">
      <formula>0</formula>
    </cfRule>
    <cfRule type="cellIs" priority="5" dxfId="71" operator="greaterThanOrEqual" stopIfTrue="1">
      <formula>0</formula>
    </cfRule>
  </conditionalFormatting>
  <conditionalFormatting sqref="H6:H8">
    <cfRule type="cellIs" priority="2" dxfId="69" operator="lessThan" stopIfTrue="1">
      <formula>0</formula>
    </cfRule>
  </conditionalFormatting>
  <conditionalFormatting sqref="T6:T8">
    <cfRule type="cellIs" priority="1" dxfId="69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76" zoomScaleNormal="76" zoomScalePageLayoutView="0" workbookViewId="0" topLeftCell="A1">
      <selection activeCell="U10" sqref="U10:X62"/>
    </sheetView>
  </sheetViews>
  <sheetFormatPr defaultColWidth="8.00390625" defaultRowHeight="15"/>
  <cols>
    <col min="1" max="1" width="25.421875" style="185" customWidth="1"/>
    <col min="2" max="2" width="40.421875" style="185" bestFit="1" customWidth="1"/>
    <col min="3" max="3" width="11.421875" style="185" customWidth="1"/>
    <col min="4" max="4" width="12.421875" style="185" bestFit="1" customWidth="1"/>
    <col min="5" max="5" width="8.57421875" style="185" bestFit="1" customWidth="1"/>
    <col min="6" max="6" width="10.57421875" style="185" bestFit="1" customWidth="1"/>
    <col min="7" max="7" width="11.7109375" style="185" customWidth="1"/>
    <col min="8" max="8" width="10.7109375" style="185" customWidth="1"/>
    <col min="9" max="10" width="11.57421875" style="185" bestFit="1" customWidth="1"/>
    <col min="11" max="11" width="9.00390625" style="185" bestFit="1" customWidth="1"/>
    <col min="12" max="12" width="10.57421875" style="185" bestFit="1" customWidth="1"/>
    <col min="13" max="13" width="11.57421875" style="185" bestFit="1" customWidth="1"/>
    <col min="14" max="14" width="10.00390625" style="185" customWidth="1"/>
    <col min="15" max="15" width="11.57421875" style="185" bestFit="1" customWidth="1"/>
    <col min="16" max="16" width="12.421875" style="185" bestFit="1" customWidth="1"/>
    <col min="17" max="17" width="9.421875" style="185" customWidth="1"/>
    <col min="18" max="18" width="10.57421875" style="185" bestFit="1" customWidth="1"/>
    <col min="19" max="19" width="11.8515625" style="185" customWidth="1"/>
    <col min="20" max="20" width="10.140625" style="185" customWidth="1"/>
    <col min="21" max="22" width="11.57421875" style="185" bestFit="1" customWidth="1"/>
    <col min="23" max="24" width="10.28125" style="185" customWidth="1"/>
    <col min="25" max="25" width="10.7109375" style="185" customWidth="1"/>
    <col min="26" max="26" width="9.8515625" style="185" bestFit="1" customWidth="1"/>
    <col min="27" max="16384" width="8.00390625" style="185" customWidth="1"/>
  </cols>
  <sheetData>
    <row r="1" spans="25:26" ht="18.75" thickBot="1">
      <c r="Y1" s="635" t="s">
        <v>28</v>
      </c>
      <c r="Z1" s="636"/>
    </row>
    <row r="2" ht="5.25" customHeight="1" thickBot="1"/>
    <row r="3" spans="1:26" ht="24.75" customHeight="1" thickTop="1">
      <c r="A3" s="637" t="s">
        <v>128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9"/>
    </row>
    <row r="4" spans="1:26" ht="21" customHeight="1" thickBot="1">
      <c r="A4" s="651" t="s">
        <v>46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3"/>
    </row>
    <row r="5" spans="1:26" s="231" customFormat="1" ht="19.5" customHeight="1" thickBot="1" thickTop="1">
      <c r="A5" s="736" t="s">
        <v>125</v>
      </c>
      <c r="B5" s="736" t="s">
        <v>126</v>
      </c>
      <c r="C5" s="658" t="s">
        <v>37</v>
      </c>
      <c r="D5" s="659"/>
      <c r="E5" s="659"/>
      <c r="F5" s="659"/>
      <c r="G5" s="659"/>
      <c r="H5" s="659"/>
      <c r="I5" s="659"/>
      <c r="J5" s="659"/>
      <c r="K5" s="660"/>
      <c r="L5" s="660"/>
      <c r="M5" s="660"/>
      <c r="N5" s="661"/>
      <c r="O5" s="662" t="s">
        <v>36</v>
      </c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61"/>
    </row>
    <row r="6" spans="1:26" s="230" customFormat="1" ht="26.25" customHeight="1" thickBot="1">
      <c r="A6" s="737"/>
      <c r="B6" s="737"/>
      <c r="C6" s="647" t="s">
        <v>455</v>
      </c>
      <c r="D6" s="648"/>
      <c r="E6" s="648"/>
      <c r="F6" s="648"/>
      <c r="G6" s="649"/>
      <c r="H6" s="644" t="s">
        <v>35</v>
      </c>
      <c r="I6" s="647" t="s">
        <v>456</v>
      </c>
      <c r="J6" s="648"/>
      <c r="K6" s="648"/>
      <c r="L6" s="648"/>
      <c r="M6" s="649"/>
      <c r="N6" s="644" t="s">
        <v>34</v>
      </c>
      <c r="O6" s="654" t="s">
        <v>457</v>
      </c>
      <c r="P6" s="648"/>
      <c r="Q6" s="648"/>
      <c r="R6" s="648"/>
      <c r="S6" s="648"/>
      <c r="T6" s="644" t="s">
        <v>35</v>
      </c>
      <c r="U6" s="655" t="s">
        <v>458</v>
      </c>
      <c r="V6" s="656"/>
      <c r="W6" s="656"/>
      <c r="X6" s="656"/>
      <c r="Y6" s="657"/>
      <c r="Z6" s="644" t="s">
        <v>34</v>
      </c>
    </row>
    <row r="7" spans="1:26" s="225" customFormat="1" ht="26.25" customHeight="1">
      <c r="A7" s="738"/>
      <c r="B7" s="738"/>
      <c r="C7" s="627" t="s">
        <v>22</v>
      </c>
      <c r="D7" s="628"/>
      <c r="E7" s="629" t="s">
        <v>21</v>
      </c>
      <c r="F7" s="650"/>
      <c r="G7" s="631" t="s">
        <v>17</v>
      </c>
      <c r="H7" s="645"/>
      <c r="I7" s="627" t="s">
        <v>22</v>
      </c>
      <c r="J7" s="628"/>
      <c r="K7" s="629" t="s">
        <v>21</v>
      </c>
      <c r="L7" s="650"/>
      <c r="M7" s="631" t="s">
        <v>17</v>
      </c>
      <c r="N7" s="645"/>
      <c r="O7" s="628" t="s">
        <v>22</v>
      </c>
      <c r="P7" s="628"/>
      <c r="Q7" s="629" t="s">
        <v>21</v>
      </c>
      <c r="R7" s="650"/>
      <c r="S7" s="631" t="s">
        <v>17</v>
      </c>
      <c r="T7" s="645"/>
      <c r="U7" s="634" t="s">
        <v>22</v>
      </c>
      <c r="V7" s="630"/>
      <c r="W7" s="629" t="s">
        <v>21</v>
      </c>
      <c r="X7" s="650"/>
      <c r="Y7" s="631" t="s">
        <v>17</v>
      </c>
      <c r="Z7" s="645"/>
    </row>
    <row r="8" spans="1:26" s="225" customFormat="1" ht="19.5" customHeight="1" thickBot="1">
      <c r="A8" s="739"/>
      <c r="B8" s="739"/>
      <c r="C8" s="228" t="s">
        <v>32</v>
      </c>
      <c r="D8" s="226" t="s">
        <v>31</v>
      </c>
      <c r="E8" s="227" t="s">
        <v>32</v>
      </c>
      <c r="F8" s="466" t="s">
        <v>31</v>
      </c>
      <c r="G8" s="632"/>
      <c r="H8" s="646"/>
      <c r="I8" s="228" t="s">
        <v>32</v>
      </c>
      <c r="J8" s="226" t="s">
        <v>31</v>
      </c>
      <c r="K8" s="227" t="s">
        <v>32</v>
      </c>
      <c r="L8" s="466" t="s">
        <v>31</v>
      </c>
      <c r="M8" s="632"/>
      <c r="N8" s="646"/>
      <c r="O8" s="228" t="s">
        <v>32</v>
      </c>
      <c r="P8" s="226" t="s">
        <v>31</v>
      </c>
      <c r="Q8" s="227" t="s">
        <v>32</v>
      </c>
      <c r="R8" s="466" t="s">
        <v>31</v>
      </c>
      <c r="S8" s="632"/>
      <c r="T8" s="646"/>
      <c r="U8" s="228" t="s">
        <v>32</v>
      </c>
      <c r="V8" s="226" t="s">
        <v>31</v>
      </c>
      <c r="W8" s="227" t="s">
        <v>32</v>
      </c>
      <c r="X8" s="466" t="s">
        <v>31</v>
      </c>
      <c r="Y8" s="632"/>
      <c r="Z8" s="646"/>
    </row>
    <row r="9" spans="1:26" s="214" customFormat="1" ht="18" customHeight="1" thickBot="1" thickTop="1">
      <c r="A9" s="224" t="s">
        <v>24</v>
      </c>
      <c r="B9" s="460"/>
      <c r="C9" s="223">
        <f>SUM(C10:C62)</f>
        <v>9641.684</v>
      </c>
      <c r="D9" s="217">
        <f>SUM(D10:D62)</f>
        <v>9641.684</v>
      </c>
      <c r="E9" s="218">
        <f>SUM(E10:E62)</f>
        <v>1206.2629999999997</v>
      </c>
      <c r="F9" s="217">
        <f>SUM(F10:F62)</f>
        <v>1206.263</v>
      </c>
      <c r="G9" s="216">
        <f aca="true" t="shared" si="0" ref="G9:G14">SUM(C9:F9)</f>
        <v>21695.893999999997</v>
      </c>
      <c r="H9" s="220">
        <f aca="true" t="shared" si="1" ref="H9:H62">G9/$G$9</f>
        <v>1</v>
      </c>
      <c r="I9" s="219">
        <f>SUM(I10:I62)</f>
        <v>9344.398</v>
      </c>
      <c r="J9" s="217">
        <f>SUM(J10:J62)</f>
        <v>9344.398000000003</v>
      </c>
      <c r="K9" s="218">
        <f>SUM(K10:K62)</f>
        <v>1492.4769999999999</v>
      </c>
      <c r="L9" s="217">
        <f>SUM(L10:L62)</f>
        <v>1492.4770000000003</v>
      </c>
      <c r="M9" s="216">
        <f aca="true" t="shared" si="2" ref="M9:M14">SUM(I9:L9)</f>
        <v>21673.75</v>
      </c>
      <c r="N9" s="222">
        <f aca="true" t="shared" si="3" ref="N9:N14">IF(ISERROR(G9/M9-1),"         /0",(G9/M9-1))</f>
        <v>0.001021696752984358</v>
      </c>
      <c r="O9" s="221">
        <f>SUM(O10:O62)</f>
        <v>77280.42200000004</v>
      </c>
      <c r="P9" s="217">
        <f>SUM(P10:P62)</f>
        <v>77280.42200000004</v>
      </c>
      <c r="Q9" s="218">
        <f>SUM(Q10:Q62)</f>
        <v>8588.737999999998</v>
      </c>
      <c r="R9" s="217">
        <f>SUM(R10:R62)</f>
        <v>8588.738</v>
      </c>
      <c r="S9" s="216">
        <f aca="true" t="shared" si="4" ref="S9:S14">SUM(O9:R9)</f>
        <v>171738.32000000007</v>
      </c>
      <c r="T9" s="220">
        <f aca="true" t="shared" si="5" ref="T9:T62">S9/$S$9</f>
        <v>1</v>
      </c>
      <c r="U9" s="219">
        <f>SUM(U10:U62)</f>
        <v>74519.32699999998</v>
      </c>
      <c r="V9" s="217">
        <f>SUM(V10:V62)</f>
        <v>74519.327</v>
      </c>
      <c r="W9" s="218">
        <f>SUM(W10:W62)</f>
        <v>9480.132</v>
      </c>
      <c r="X9" s="217">
        <f>SUM(X10:X62)</f>
        <v>9480.131999999996</v>
      </c>
      <c r="Y9" s="216">
        <f aca="true" t="shared" si="6" ref="Y9:Y14">SUM(U9:X9)</f>
        <v>167998.91799999998</v>
      </c>
      <c r="Z9" s="215">
        <f>IF(ISERROR(S9/Y9-1),"         /0",(S9/Y9-1))</f>
        <v>0.02225848859336166</v>
      </c>
    </row>
    <row r="10" spans="1:26" ht="18.75" customHeight="1" thickTop="1">
      <c r="A10" s="213" t="s">
        <v>341</v>
      </c>
      <c r="B10" s="461" t="s">
        <v>342</v>
      </c>
      <c r="C10" s="211">
        <v>4244.7480000000005</v>
      </c>
      <c r="D10" s="207">
        <v>3890.3260000000014</v>
      </c>
      <c r="E10" s="208">
        <v>287.27000000000004</v>
      </c>
      <c r="F10" s="207">
        <v>150.245</v>
      </c>
      <c r="G10" s="206">
        <f t="shared" si="0"/>
        <v>8572.589000000004</v>
      </c>
      <c r="H10" s="210">
        <f t="shared" si="1"/>
        <v>0.39512494852712704</v>
      </c>
      <c r="I10" s="209">
        <v>3633.0099999999998</v>
      </c>
      <c r="J10" s="207">
        <v>3673.5810000000024</v>
      </c>
      <c r="K10" s="208">
        <v>312.88599999999997</v>
      </c>
      <c r="L10" s="207">
        <v>120.87099999999998</v>
      </c>
      <c r="M10" s="206">
        <f t="shared" si="2"/>
        <v>7740.348000000003</v>
      </c>
      <c r="N10" s="212">
        <f t="shared" si="3"/>
        <v>0.10751984277709492</v>
      </c>
      <c r="O10" s="211">
        <v>34644.96600000001</v>
      </c>
      <c r="P10" s="207">
        <v>30512.801000000043</v>
      </c>
      <c r="Q10" s="208">
        <v>1842.194999999999</v>
      </c>
      <c r="R10" s="207">
        <v>1251.3829999999987</v>
      </c>
      <c r="S10" s="206">
        <f t="shared" si="4"/>
        <v>68251.34500000004</v>
      </c>
      <c r="T10" s="210">
        <f t="shared" si="5"/>
        <v>0.3974147703319796</v>
      </c>
      <c r="U10" s="209">
        <v>30782.878999999975</v>
      </c>
      <c r="V10" s="207">
        <v>28075.595999999983</v>
      </c>
      <c r="W10" s="208">
        <v>1273.2809999999997</v>
      </c>
      <c r="X10" s="207">
        <v>1111.9669999999987</v>
      </c>
      <c r="Y10" s="206">
        <f t="shared" si="6"/>
        <v>61243.72299999996</v>
      </c>
      <c r="Z10" s="205">
        <f>IF(ISERROR(S10/Y10-1),"         /0",IF(S10/Y10&gt;5,"  *  ",(S10/Y10-1)))</f>
        <v>0.11442188124324337</v>
      </c>
    </row>
    <row r="11" spans="1:26" ht="18.75" customHeight="1">
      <c r="A11" s="213" t="s">
        <v>343</v>
      </c>
      <c r="B11" s="461" t="s">
        <v>344</v>
      </c>
      <c r="C11" s="211">
        <v>794.249</v>
      </c>
      <c r="D11" s="207">
        <v>947.9469999999999</v>
      </c>
      <c r="E11" s="208">
        <v>50.508</v>
      </c>
      <c r="F11" s="207">
        <v>59.272</v>
      </c>
      <c r="G11" s="206">
        <f t="shared" si="0"/>
        <v>1851.9759999999999</v>
      </c>
      <c r="H11" s="210">
        <f>G11/$G$9</f>
        <v>0.08536066778349859</v>
      </c>
      <c r="I11" s="209">
        <v>714.179</v>
      </c>
      <c r="J11" s="207">
        <v>562.2599999999999</v>
      </c>
      <c r="K11" s="208">
        <v>52.80699999999998</v>
      </c>
      <c r="L11" s="207">
        <v>181.656</v>
      </c>
      <c r="M11" s="206">
        <f t="shared" si="2"/>
        <v>1510.9019999999998</v>
      </c>
      <c r="N11" s="212">
        <f t="shared" si="3"/>
        <v>0.22574197399963736</v>
      </c>
      <c r="O11" s="211">
        <v>6911.047000000003</v>
      </c>
      <c r="P11" s="207">
        <v>6868.244000000001</v>
      </c>
      <c r="Q11" s="208">
        <v>392.37799999999993</v>
      </c>
      <c r="R11" s="207">
        <v>250.2120000000001</v>
      </c>
      <c r="S11" s="206">
        <f t="shared" si="4"/>
        <v>14421.881000000005</v>
      </c>
      <c r="T11" s="210">
        <f>S11/$S$9</f>
        <v>0.08397590590149012</v>
      </c>
      <c r="U11" s="209">
        <v>6244.551000000002</v>
      </c>
      <c r="V11" s="207">
        <v>6355.431999999998</v>
      </c>
      <c r="W11" s="208">
        <v>424.65</v>
      </c>
      <c r="X11" s="207">
        <v>1006.5990000000004</v>
      </c>
      <c r="Y11" s="206">
        <f t="shared" si="6"/>
        <v>14031.232</v>
      </c>
      <c r="Z11" s="205">
        <f>IF(ISERROR(S11/Y11-1),"         /0",IF(S11/Y11&gt;5,"  *  ",(S11/Y11-1)))</f>
        <v>0.027841389836616326</v>
      </c>
    </row>
    <row r="12" spans="1:26" ht="18.75" customHeight="1">
      <c r="A12" s="204" t="s">
        <v>349</v>
      </c>
      <c r="B12" s="462" t="s">
        <v>350</v>
      </c>
      <c r="C12" s="202">
        <v>711.4350000000002</v>
      </c>
      <c r="D12" s="198">
        <v>821.7170000000001</v>
      </c>
      <c r="E12" s="199">
        <v>13.161</v>
      </c>
      <c r="F12" s="198">
        <v>20.594</v>
      </c>
      <c r="G12" s="197">
        <f t="shared" si="0"/>
        <v>1566.9070000000004</v>
      </c>
      <c r="H12" s="201">
        <f t="shared" si="1"/>
        <v>0.07222136133224105</v>
      </c>
      <c r="I12" s="200">
        <v>852.53</v>
      </c>
      <c r="J12" s="198">
        <v>920.7790000000001</v>
      </c>
      <c r="K12" s="199">
        <v>15.079999999999998</v>
      </c>
      <c r="L12" s="198">
        <v>17.197000000000003</v>
      </c>
      <c r="M12" s="197">
        <f t="shared" si="2"/>
        <v>1805.5860000000002</v>
      </c>
      <c r="N12" s="203">
        <f t="shared" si="3"/>
        <v>-0.13218921724027533</v>
      </c>
      <c r="O12" s="202">
        <v>5459.841000000002</v>
      </c>
      <c r="P12" s="198">
        <v>6964.382</v>
      </c>
      <c r="Q12" s="199">
        <v>134.347</v>
      </c>
      <c r="R12" s="198">
        <v>95.21000000000001</v>
      </c>
      <c r="S12" s="197">
        <f t="shared" si="4"/>
        <v>12653.78</v>
      </c>
      <c r="T12" s="201">
        <f t="shared" si="5"/>
        <v>0.07368058567243464</v>
      </c>
      <c r="U12" s="200">
        <v>5672.901999999999</v>
      </c>
      <c r="V12" s="198">
        <v>6447.007000000006</v>
      </c>
      <c r="W12" s="199">
        <v>716.941</v>
      </c>
      <c r="X12" s="198">
        <v>76.392</v>
      </c>
      <c r="Y12" s="197">
        <f t="shared" si="6"/>
        <v>12913.242000000006</v>
      </c>
      <c r="Z12" s="196">
        <f>IF(ISERROR(S12/Y12-1),"         /0",IF(S12/Y12&gt;5,"  *  ",(S12/Y12-1)))</f>
        <v>-0.020092707935002285</v>
      </c>
    </row>
    <row r="13" spans="1:26" ht="18.75" customHeight="1">
      <c r="A13" s="204" t="s">
        <v>345</v>
      </c>
      <c r="B13" s="462" t="s">
        <v>346</v>
      </c>
      <c r="C13" s="202">
        <v>668.5559999999999</v>
      </c>
      <c r="D13" s="198">
        <v>610.382</v>
      </c>
      <c r="E13" s="199">
        <v>81.701</v>
      </c>
      <c r="F13" s="198">
        <v>39.980999999999995</v>
      </c>
      <c r="G13" s="197">
        <f t="shared" si="0"/>
        <v>1400.62</v>
      </c>
      <c r="H13" s="201">
        <f t="shared" si="1"/>
        <v>0.06455691570027029</v>
      </c>
      <c r="I13" s="200">
        <v>650.9590000000001</v>
      </c>
      <c r="J13" s="198">
        <v>617.565</v>
      </c>
      <c r="K13" s="199">
        <v>71.90400000000001</v>
      </c>
      <c r="L13" s="198">
        <v>16.321</v>
      </c>
      <c r="M13" s="197">
        <f t="shared" si="2"/>
        <v>1356.749</v>
      </c>
      <c r="N13" s="203">
        <f t="shared" si="3"/>
        <v>0.03233538406882919</v>
      </c>
      <c r="O13" s="202">
        <v>6682.2</v>
      </c>
      <c r="P13" s="198">
        <v>5653.851</v>
      </c>
      <c r="Q13" s="199">
        <v>357.903</v>
      </c>
      <c r="R13" s="198">
        <v>196.05800000000002</v>
      </c>
      <c r="S13" s="197">
        <f t="shared" si="4"/>
        <v>12890.012</v>
      </c>
      <c r="T13" s="201">
        <f t="shared" si="5"/>
        <v>0.0750561202648308</v>
      </c>
      <c r="U13" s="200">
        <v>5581.002999999994</v>
      </c>
      <c r="V13" s="198">
        <v>5155.639000000002</v>
      </c>
      <c r="W13" s="199">
        <v>371.849</v>
      </c>
      <c r="X13" s="198">
        <v>120.76700000000002</v>
      </c>
      <c r="Y13" s="197">
        <f t="shared" si="6"/>
        <v>11229.257999999996</v>
      </c>
      <c r="Z13" s="196">
        <f>IF(ISERROR(S13/Y13-1),"         /0",IF(S13/Y13&gt;5,"  *  ",(S13/Y13-1)))</f>
        <v>0.14789525719330743</v>
      </c>
    </row>
    <row r="14" spans="1:26" ht="18.75" customHeight="1">
      <c r="A14" s="204" t="s">
        <v>384</v>
      </c>
      <c r="B14" s="462" t="s">
        <v>385</v>
      </c>
      <c r="C14" s="202">
        <v>850.849</v>
      </c>
      <c r="D14" s="198">
        <v>438.09999999999997</v>
      </c>
      <c r="E14" s="199">
        <v>0.2</v>
      </c>
      <c r="F14" s="198">
        <v>0.62</v>
      </c>
      <c r="G14" s="197">
        <f t="shared" si="0"/>
        <v>1289.769</v>
      </c>
      <c r="H14" s="201">
        <f t="shared" si="1"/>
        <v>0.059447607920650805</v>
      </c>
      <c r="I14" s="200">
        <v>701.303</v>
      </c>
      <c r="J14" s="198">
        <v>445.801</v>
      </c>
      <c r="K14" s="199">
        <v>0.07500000000000001</v>
      </c>
      <c r="L14" s="198">
        <v>0.1</v>
      </c>
      <c r="M14" s="197">
        <f t="shared" si="2"/>
        <v>1147.279</v>
      </c>
      <c r="N14" s="203">
        <f t="shared" si="3"/>
        <v>0.12419821159456412</v>
      </c>
      <c r="O14" s="202">
        <v>5634.121999999996</v>
      </c>
      <c r="P14" s="198">
        <v>3728.7670000000003</v>
      </c>
      <c r="Q14" s="199">
        <v>0.48</v>
      </c>
      <c r="R14" s="198">
        <v>0.9689999999999999</v>
      </c>
      <c r="S14" s="197">
        <f t="shared" si="4"/>
        <v>9364.337999999994</v>
      </c>
      <c r="T14" s="201">
        <f t="shared" si="5"/>
        <v>0.054526782374486896</v>
      </c>
      <c r="U14" s="200">
        <v>4957.796000000003</v>
      </c>
      <c r="V14" s="198">
        <v>3493.2960000000007</v>
      </c>
      <c r="W14" s="199">
        <v>46.97899999999999</v>
      </c>
      <c r="X14" s="198">
        <v>22.683999999999997</v>
      </c>
      <c r="Y14" s="197">
        <f t="shared" si="6"/>
        <v>8520.755000000003</v>
      </c>
      <c r="Z14" s="196">
        <f>IF(ISERROR(S14/Y14-1),"         /0",IF(S14/Y14&gt;5,"  *  ",(S14/Y14-1)))</f>
        <v>0.09900331602070378</v>
      </c>
    </row>
    <row r="15" spans="1:26" ht="18.75" customHeight="1">
      <c r="A15" s="204" t="s">
        <v>357</v>
      </c>
      <c r="B15" s="462" t="s">
        <v>358</v>
      </c>
      <c r="C15" s="202">
        <v>216.988</v>
      </c>
      <c r="D15" s="198">
        <v>539.438</v>
      </c>
      <c r="E15" s="199">
        <v>45.87100000000001</v>
      </c>
      <c r="F15" s="198">
        <v>118.95400000000001</v>
      </c>
      <c r="G15" s="197">
        <f aca="true" t="shared" si="7" ref="G15:G62">SUM(C15:F15)</f>
        <v>921.251</v>
      </c>
      <c r="H15" s="201">
        <f t="shared" si="1"/>
        <v>0.04246199764803424</v>
      </c>
      <c r="I15" s="200">
        <v>192.20100000000002</v>
      </c>
      <c r="J15" s="198">
        <v>384.80699999999996</v>
      </c>
      <c r="K15" s="199">
        <v>32.446</v>
      </c>
      <c r="L15" s="198">
        <v>87.541</v>
      </c>
      <c r="M15" s="197">
        <f aca="true" t="shared" si="8" ref="M15:M62">SUM(I15:L15)</f>
        <v>696.9950000000001</v>
      </c>
      <c r="N15" s="203">
        <f aca="true" t="shared" si="9" ref="N15:N62">IF(ISERROR(G15/M15-1),"         /0",(G15/M15-1))</f>
        <v>0.3217469278832701</v>
      </c>
      <c r="O15" s="202">
        <v>1370.962</v>
      </c>
      <c r="P15" s="198">
        <v>3509.4599999999987</v>
      </c>
      <c r="Q15" s="199">
        <v>398.845</v>
      </c>
      <c r="R15" s="198">
        <v>868.5449999999998</v>
      </c>
      <c r="S15" s="197">
        <f aca="true" t="shared" si="10" ref="S15:S62">SUM(O15:R15)</f>
        <v>6147.811999999999</v>
      </c>
      <c r="T15" s="201">
        <f t="shared" si="5"/>
        <v>0.03579755525732403</v>
      </c>
      <c r="U15" s="200">
        <v>1463.8489999999997</v>
      </c>
      <c r="V15" s="198">
        <v>2970.2279999999996</v>
      </c>
      <c r="W15" s="199">
        <v>299.47900000000004</v>
      </c>
      <c r="X15" s="198">
        <v>515.519</v>
      </c>
      <c r="Y15" s="197">
        <f aca="true" t="shared" si="11" ref="Y15:Y62">SUM(U15:X15)</f>
        <v>5249.075</v>
      </c>
      <c r="Z15" s="196">
        <f aca="true" t="shared" si="12" ref="Z15:Z62">IF(ISERROR(S15/Y15-1),"         /0",IF(S15/Y15&gt;5,"  *  ",(S15/Y15-1)))</f>
        <v>0.17121816701037784</v>
      </c>
    </row>
    <row r="16" spans="1:26" ht="18.75" customHeight="1">
      <c r="A16" s="204" t="s">
        <v>347</v>
      </c>
      <c r="B16" s="462" t="s">
        <v>348</v>
      </c>
      <c r="C16" s="202">
        <v>340.949</v>
      </c>
      <c r="D16" s="198">
        <v>279.079</v>
      </c>
      <c r="E16" s="199">
        <v>3.3520000000000003</v>
      </c>
      <c r="F16" s="198">
        <v>2.7409999999999997</v>
      </c>
      <c r="G16" s="197">
        <f t="shared" si="7"/>
        <v>626.121</v>
      </c>
      <c r="H16" s="201">
        <f t="shared" si="1"/>
        <v>0.028858962898694107</v>
      </c>
      <c r="I16" s="200">
        <v>293.97499999999997</v>
      </c>
      <c r="J16" s="198">
        <v>275.701</v>
      </c>
      <c r="K16" s="199">
        <v>4.476</v>
      </c>
      <c r="L16" s="198">
        <v>2.423</v>
      </c>
      <c r="M16" s="197">
        <f t="shared" si="8"/>
        <v>576.5749999999999</v>
      </c>
      <c r="N16" s="203">
        <f t="shared" si="9"/>
        <v>0.08593157871916057</v>
      </c>
      <c r="O16" s="202">
        <v>2468.319999999999</v>
      </c>
      <c r="P16" s="198">
        <v>2265.438</v>
      </c>
      <c r="Q16" s="199">
        <v>17.017999999999997</v>
      </c>
      <c r="R16" s="198">
        <v>18.848999999999997</v>
      </c>
      <c r="S16" s="197">
        <f t="shared" si="10"/>
        <v>4769.624999999999</v>
      </c>
      <c r="T16" s="201">
        <f t="shared" si="5"/>
        <v>0.0277726310586944</v>
      </c>
      <c r="U16" s="200">
        <v>2188.582000000001</v>
      </c>
      <c r="V16" s="198">
        <v>2315.8509999999987</v>
      </c>
      <c r="W16" s="199">
        <v>23.221000000000004</v>
      </c>
      <c r="X16" s="198">
        <v>33.017</v>
      </c>
      <c r="Y16" s="197">
        <f t="shared" si="11"/>
        <v>4560.6709999999985</v>
      </c>
      <c r="Z16" s="196">
        <f t="shared" si="12"/>
        <v>0.04581650375569746</v>
      </c>
    </row>
    <row r="17" spans="1:26" ht="18.75" customHeight="1">
      <c r="A17" s="204" t="s">
        <v>365</v>
      </c>
      <c r="B17" s="462" t="s">
        <v>365</v>
      </c>
      <c r="C17" s="202">
        <v>169.073</v>
      </c>
      <c r="D17" s="198">
        <v>256.39099999999996</v>
      </c>
      <c r="E17" s="199">
        <v>31.799999999999997</v>
      </c>
      <c r="F17" s="198">
        <v>29.459</v>
      </c>
      <c r="G17" s="197">
        <f>SUM(C17:F17)</f>
        <v>486.72299999999996</v>
      </c>
      <c r="H17" s="201">
        <f>G17/$G$9</f>
        <v>0.02243387619795709</v>
      </c>
      <c r="I17" s="200">
        <v>368.336</v>
      </c>
      <c r="J17" s="198">
        <v>492.977</v>
      </c>
      <c r="K17" s="199">
        <v>23.886999999999997</v>
      </c>
      <c r="L17" s="198">
        <v>16.996</v>
      </c>
      <c r="M17" s="197">
        <f>SUM(I17:L17)</f>
        <v>902.1959999999999</v>
      </c>
      <c r="N17" s="203">
        <f>IF(ISERROR(G17/M17-1),"         /0",(G17/M17-1))</f>
        <v>-0.4605130149102855</v>
      </c>
      <c r="O17" s="202">
        <v>2073.7539999999985</v>
      </c>
      <c r="P17" s="198">
        <v>2367.0429999999997</v>
      </c>
      <c r="Q17" s="199">
        <v>255.70299999999995</v>
      </c>
      <c r="R17" s="198">
        <v>234.96499999999983</v>
      </c>
      <c r="S17" s="197">
        <f>SUM(O17:R17)</f>
        <v>4931.464999999998</v>
      </c>
      <c r="T17" s="201">
        <f>S17/$S$9</f>
        <v>0.028714994999368786</v>
      </c>
      <c r="U17" s="200">
        <v>1786.782</v>
      </c>
      <c r="V17" s="198">
        <v>1880.203</v>
      </c>
      <c r="W17" s="199">
        <v>169.39099999999985</v>
      </c>
      <c r="X17" s="198">
        <v>153.27</v>
      </c>
      <c r="Y17" s="197">
        <f>SUM(U17:X17)</f>
        <v>3989.6459999999993</v>
      </c>
      <c r="Z17" s="196">
        <f>IF(ISERROR(S17/Y17-1),"         /0",IF(S17/Y17&gt;5,"  *  ",(S17/Y17-1)))</f>
        <v>0.23606580633971008</v>
      </c>
    </row>
    <row r="18" spans="1:26" ht="18.75" customHeight="1">
      <c r="A18" s="204" t="s">
        <v>386</v>
      </c>
      <c r="B18" s="462" t="s">
        <v>387</v>
      </c>
      <c r="C18" s="202">
        <v>157.249</v>
      </c>
      <c r="D18" s="198">
        <v>81.21</v>
      </c>
      <c r="E18" s="199">
        <v>87.76800000000003</v>
      </c>
      <c r="F18" s="198">
        <v>53.77900000000001</v>
      </c>
      <c r="G18" s="197">
        <f>SUM(C18:F18)</f>
        <v>380.00600000000003</v>
      </c>
      <c r="H18" s="201">
        <f>G18/$G$9</f>
        <v>0.017515111384670302</v>
      </c>
      <c r="I18" s="200">
        <v>174.83100000000002</v>
      </c>
      <c r="J18" s="198">
        <v>101.64499999999998</v>
      </c>
      <c r="K18" s="199">
        <v>58.72900000000001</v>
      </c>
      <c r="L18" s="198">
        <v>53.02500000000003</v>
      </c>
      <c r="M18" s="197">
        <f>SUM(I18:L18)</f>
        <v>388.2300000000001</v>
      </c>
      <c r="N18" s="203">
        <f>IF(ISERROR(G18/M18-1),"         /0",(G18/M18-1))</f>
        <v>-0.021183319166473646</v>
      </c>
      <c r="O18" s="202">
        <v>1096.3310000000004</v>
      </c>
      <c r="P18" s="198">
        <v>571.8689999999998</v>
      </c>
      <c r="Q18" s="199">
        <v>718.3559999999992</v>
      </c>
      <c r="R18" s="198">
        <v>429.2809999999999</v>
      </c>
      <c r="S18" s="197">
        <f>SUM(O18:R18)</f>
        <v>2815.8369999999995</v>
      </c>
      <c r="T18" s="201">
        <f>S18/$S$9</f>
        <v>0.0163960902843349</v>
      </c>
      <c r="U18" s="200">
        <v>1662.8019999999995</v>
      </c>
      <c r="V18" s="198">
        <v>1250.6179999999986</v>
      </c>
      <c r="W18" s="199">
        <v>515.0099999999996</v>
      </c>
      <c r="X18" s="198">
        <v>411.8979999999995</v>
      </c>
      <c r="Y18" s="197">
        <f>SUM(U18:X18)</f>
        <v>3840.3279999999977</v>
      </c>
      <c r="Z18" s="196">
        <f>IF(ISERROR(S18/Y18-1),"         /0",IF(S18/Y18&gt;5,"  *  ",(S18/Y18-1)))</f>
        <v>-0.26677174449682395</v>
      </c>
    </row>
    <row r="19" spans="1:26" ht="18.75" customHeight="1">
      <c r="A19" s="204" t="s">
        <v>417</v>
      </c>
      <c r="B19" s="462" t="s">
        <v>417</v>
      </c>
      <c r="C19" s="202">
        <v>188.89000000000001</v>
      </c>
      <c r="D19" s="198">
        <v>89.66400000000002</v>
      </c>
      <c r="E19" s="199">
        <v>44.516000000000005</v>
      </c>
      <c r="F19" s="198">
        <v>31.015</v>
      </c>
      <c r="G19" s="197">
        <f>SUM(C19:F19)</f>
        <v>354.08500000000004</v>
      </c>
      <c r="H19" s="201">
        <f>G19/$G$9</f>
        <v>0.016320369190594316</v>
      </c>
      <c r="I19" s="200">
        <v>126.10799999999998</v>
      </c>
      <c r="J19" s="198">
        <v>48.16400000000001</v>
      </c>
      <c r="K19" s="199">
        <v>318.175</v>
      </c>
      <c r="L19" s="198">
        <v>168.5</v>
      </c>
      <c r="M19" s="197">
        <f>SUM(I19:L19)</f>
        <v>660.947</v>
      </c>
      <c r="N19" s="203">
        <f>IF(ISERROR(G19/M19-1),"         /0",(G19/M19-1))</f>
        <v>-0.4642762581568567</v>
      </c>
      <c r="O19" s="202">
        <v>1244.224</v>
      </c>
      <c r="P19" s="198">
        <v>546.2310000000002</v>
      </c>
      <c r="Q19" s="199">
        <v>418.17600000000004</v>
      </c>
      <c r="R19" s="198">
        <v>157.10999999999996</v>
      </c>
      <c r="S19" s="197">
        <f>SUM(O19:R19)</f>
        <v>2365.7410000000004</v>
      </c>
      <c r="T19" s="201">
        <f>S19/$S$9</f>
        <v>0.013775265764798442</v>
      </c>
      <c r="U19" s="200">
        <v>3058.4590000000003</v>
      </c>
      <c r="V19" s="198">
        <v>658.3109999999997</v>
      </c>
      <c r="W19" s="199">
        <v>1539.427</v>
      </c>
      <c r="X19" s="198">
        <v>757.6760000000002</v>
      </c>
      <c r="Y19" s="197">
        <f>SUM(U19:X19)</f>
        <v>6013.8730000000005</v>
      </c>
      <c r="Z19" s="196">
        <f>IF(ISERROR(S19/Y19-1),"         /0",IF(S19/Y19&gt;5,"  *  ",(S19/Y19-1)))</f>
        <v>-0.6066193948558607</v>
      </c>
    </row>
    <row r="20" spans="1:26" ht="18.75" customHeight="1">
      <c r="A20" s="204" t="s">
        <v>416</v>
      </c>
      <c r="B20" s="462" t="s">
        <v>416</v>
      </c>
      <c r="C20" s="202">
        <v>52.36600000000001</v>
      </c>
      <c r="D20" s="198">
        <v>155.505</v>
      </c>
      <c r="E20" s="199">
        <v>64.463</v>
      </c>
      <c r="F20" s="198">
        <v>38.55300000000001</v>
      </c>
      <c r="G20" s="197">
        <f t="shared" si="7"/>
        <v>310.887</v>
      </c>
      <c r="H20" s="201">
        <f t="shared" si="1"/>
        <v>0.014329301203259938</v>
      </c>
      <c r="I20" s="200">
        <v>354.842</v>
      </c>
      <c r="J20" s="198">
        <v>332.766</v>
      </c>
      <c r="K20" s="199">
        <v>148.37100000000004</v>
      </c>
      <c r="L20" s="198">
        <v>281.738</v>
      </c>
      <c r="M20" s="197">
        <f t="shared" si="8"/>
        <v>1117.717</v>
      </c>
      <c r="N20" s="203">
        <f t="shared" si="9"/>
        <v>-0.7218553533676235</v>
      </c>
      <c r="O20" s="202">
        <v>473.46299999999997</v>
      </c>
      <c r="P20" s="198">
        <v>1224.79</v>
      </c>
      <c r="Q20" s="199">
        <v>325.62199999999973</v>
      </c>
      <c r="R20" s="198">
        <v>456.7049999999996</v>
      </c>
      <c r="S20" s="197">
        <f t="shared" si="10"/>
        <v>2480.579999999999</v>
      </c>
      <c r="T20" s="201">
        <f t="shared" si="5"/>
        <v>0.014443951705129047</v>
      </c>
      <c r="U20" s="200">
        <v>814.9909999999996</v>
      </c>
      <c r="V20" s="198">
        <v>3972.434999999999</v>
      </c>
      <c r="W20" s="199">
        <v>678.2759999999995</v>
      </c>
      <c r="X20" s="198">
        <v>1338.7879999999996</v>
      </c>
      <c r="Y20" s="197">
        <f t="shared" si="11"/>
        <v>6804.489999999998</v>
      </c>
      <c r="Z20" s="196">
        <f t="shared" si="12"/>
        <v>-0.635449534057659</v>
      </c>
    </row>
    <row r="21" spans="1:26" ht="18.75" customHeight="1">
      <c r="A21" s="204" t="s">
        <v>355</v>
      </c>
      <c r="B21" s="462" t="s">
        <v>356</v>
      </c>
      <c r="C21" s="202">
        <v>190.606</v>
      </c>
      <c r="D21" s="198">
        <v>74.389</v>
      </c>
      <c r="E21" s="199">
        <v>1.4049999999999998</v>
      </c>
      <c r="F21" s="198">
        <v>1.316</v>
      </c>
      <c r="G21" s="197">
        <f t="shared" si="7"/>
        <v>267.71599999999995</v>
      </c>
      <c r="H21" s="201">
        <f t="shared" si="1"/>
        <v>0.01233947769103223</v>
      </c>
      <c r="I21" s="200">
        <v>132.036</v>
      </c>
      <c r="J21" s="198">
        <v>68.804</v>
      </c>
      <c r="K21" s="199">
        <v>2.49</v>
      </c>
      <c r="L21" s="198">
        <v>0.43899999999999995</v>
      </c>
      <c r="M21" s="197">
        <f t="shared" si="8"/>
        <v>203.769</v>
      </c>
      <c r="N21" s="203">
        <f t="shared" si="9"/>
        <v>0.31382104245493636</v>
      </c>
      <c r="O21" s="202">
        <v>905.3949999999996</v>
      </c>
      <c r="P21" s="198">
        <v>604.1909999999998</v>
      </c>
      <c r="Q21" s="199">
        <v>24.061</v>
      </c>
      <c r="R21" s="198">
        <v>21.890000000000004</v>
      </c>
      <c r="S21" s="197">
        <f t="shared" si="10"/>
        <v>1555.5369999999994</v>
      </c>
      <c r="T21" s="201">
        <f t="shared" si="5"/>
        <v>0.009057599957889415</v>
      </c>
      <c r="U21" s="200">
        <v>921.9329999999997</v>
      </c>
      <c r="V21" s="198">
        <v>519.579</v>
      </c>
      <c r="W21" s="199">
        <v>37.275999999999996</v>
      </c>
      <c r="X21" s="198">
        <v>20.406999999999996</v>
      </c>
      <c r="Y21" s="197">
        <f t="shared" si="11"/>
        <v>1499.1949999999997</v>
      </c>
      <c r="Z21" s="196">
        <f t="shared" si="12"/>
        <v>0.03758150207277877</v>
      </c>
    </row>
    <row r="22" spans="1:26" ht="18.75" customHeight="1">
      <c r="A22" s="204" t="s">
        <v>353</v>
      </c>
      <c r="B22" s="462" t="s">
        <v>354</v>
      </c>
      <c r="C22" s="202">
        <v>121.43</v>
      </c>
      <c r="D22" s="198">
        <v>49.446</v>
      </c>
      <c r="E22" s="199">
        <v>37.905</v>
      </c>
      <c r="F22" s="198">
        <v>28.325</v>
      </c>
      <c r="G22" s="197">
        <f t="shared" si="7"/>
        <v>237.106</v>
      </c>
      <c r="H22" s="201">
        <f t="shared" si="1"/>
        <v>0.01092861165343083</v>
      </c>
      <c r="I22" s="200">
        <v>106.62699999999998</v>
      </c>
      <c r="J22" s="198">
        <v>71.22800000000002</v>
      </c>
      <c r="K22" s="199">
        <v>46.852999999999994</v>
      </c>
      <c r="L22" s="198">
        <v>24.169</v>
      </c>
      <c r="M22" s="197">
        <f t="shared" si="8"/>
        <v>248.87700000000004</v>
      </c>
      <c r="N22" s="203">
        <f t="shared" si="9"/>
        <v>-0.04729645567890983</v>
      </c>
      <c r="O22" s="202">
        <v>1074.6539999999995</v>
      </c>
      <c r="P22" s="198">
        <v>544.7299999999999</v>
      </c>
      <c r="Q22" s="199">
        <v>359.8760000000001</v>
      </c>
      <c r="R22" s="198">
        <v>265.42699999999996</v>
      </c>
      <c r="S22" s="197">
        <f t="shared" si="10"/>
        <v>2244.687</v>
      </c>
      <c r="T22" s="201">
        <f t="shared" si="5"/>
        <v>0.0130703910460985</v>
      </c>
      <c r="U22" s="200">
        <v>988.7080000000007</v>
      </c>
      <c r="V22" s="198">
        <v>509.8140000000002</v>
      </c>
      <c r="W22" s="199">
        <v>283.24899999999997</v>
      </c>
      <c r="X22" s="198">
        <v>233.2290000000001</v>
      </c>
      <c r="Y22" s="197">
        <f t="shared" si="11"/>
        <v>2015.000000000001</v>
      </c>
      <c r="Z22" s="196">
        <f t="shared" si="12"/>
        <v>0.1139885856079399</v>
      </c>
    </row>
    <row r="23" spans="1:26" ht="18.75" customHeight="1">
      <c r="A23" s="204" t="s">
        <v>351</v>
      </c>
      <c r="B23" s="462" t="s">
        <v>352</v>
      </c>
      <c r="C23" s="202">
        <v>72.54899999999999</v>
      </c>
      <c r="D23" s="198">
        <v>114.40299999999999</v>
      </c>
      <c r="E23" s="199">
        <v>10.327</v>
      </c>
      <c r="F23" s="198">
        <v>9.458</v>
      </c>
      <c r="G23" s="197">
        <f t="shared" si="7"/>
        <v>206.737</v>
      </c>
      <c r="H23" s="201">
        <f t="shared" si="1"/>
        <v>0.009528853708448245</v>
      </c>
      <c r="I23" s="200">
        <v>75.007</v>
      </c>
      <c r="J23" s="198">
        <v>107.14999999999999</v>
      </c>
      <c r="K23" s="199">
        <v>4.395</v>
      </c>
      <c r="L23" s="198">
        <v>9.798</v>
      </c>
      <c r="M23" s="197">
        <f t="shared" si="8"/>
        <v>196.35</v>
      </c>
      <c r="N23" s="203">
        <f t="shared" si="9"/>
        <v>0.052900432900433</v>
      </c>
      <c r="O23" s="202">
        <v>548.7599999999999</v>
      </c>
      <c r="P23" s="198">
        <v>1005.4519999999997</v>
      </c>
      <c r="Q23" s="199">
        <v>81.52299999999998</v>
      </c>
      <c r="R23" s="198">
        <v>99.34500000000001</v>
      </c>
      <c r="S23" s="197">
        <f t="shared" si="10"/>
        <v>1735.0799999999995</v>
      </c>
      <c r="T23" s="201">
        <f t="shared" si="5"/>
        <v>0.010103045144496574</v>
      </c>
      <c r="U23" s="200">
        <v>505.7079999999999</v>
      </c>
      <c r="V23" s="198">
        <v>749.7839999999994</v>
      </c>
      <c r="W23" s="199">
        <v>49.819000000000045</v>
      </c>
      <c r="X23" s="198">
        <v>45.816000000000024</v>
      </c>
      <c r="Y23" s="197">
        <f t="shared" si="11"/>
        <v>1351.1269999999993</v>
      </c>
      <c r="Z23" s="196">
        <f t="shared" si="12"/>
        <v>0.28417239830156626</v>
      </c>
    </row>
    <row r="24" spans="1:26" ht="18.75" customHeight="1">
      <c r="A24" s="204" t="s">
        <v>361</v>
      </c>
      <c r="B24" s="462" t="s">
        <v>362</v>
      </c>
      <c r="C24" s="202">
        <v>97.737</v>
      </c>
      <c r="D24" s="198">
        <v>87.78399999999999</v>
      </c>
      <c r="E24" s="199">
        <v>4.759</v>
      </c>
      <c r="F24" s="198">
        <v>5.085</v>
      </c>
      <c r="G24" s="197">
        <f t="shared" si="7"/>
        <v>195.36499999999998</v>
      </c>
      <c r="H24" s="201">
        <f t="shared" si="1"/>
        <v>0.009004699230186135</v>
      </c>
      <c r="I24" s="200">
        <v>74.794</v>
      </c>
      <c r="J24" s="198">
        <v>47.331999999999994</v>
      </c>
      <c r="K24" s="199">
        <v>14.629999999999999</v>
      </c>
      <c r="L24" s="198">
        <v>4.662</v>
      </c>
      <c r="M24" s="197">
        <f t="shared" si="8"/>
        <v>141.418</v>
      </c>
      <c r="N24" s="203">
        <f t="shared" si="9"/>
        <v>0.3814719484082647</v>
      </c>
      <c r="O24" s="202">
        <v>644.7539999999996</v>
      </c>
      <c r="P24" s="198">
        <v>529.3159999999999</v>
      </c>
      <c r="Q24" s="199">
        <v>114.298</v>
      </c>
      <c r="R24" s="198">
        <v>37.89300000000001</v>
      </c>
      <c r="S24" s="197">
        <f t="shared" si="10"/>
        <v>1326.2609999999995</v>
      </c>
      <c r="T24" s="201">
        <f t="shared" si="5"/>
        <v>0.0077225688477679235</v>
      </c>
      <c r="U24" s="200">
        <v>659.7739999999997</v>
      </c>
      <c r="V24" s="198">
        <v>409.5429999999997</v>
      </c>
      <c r="W24" s="199">
        <v>76.07300000000001</v>
      </c>
      <c r="X24" s="198">
        <v>13.598999999999998</v>
      </c>
      <c r="Y24" s="197">
        <f t="shared" si="11"/>
        <v>1158.9889999999994</v>
      </c>
      <c r="Z24" s="196">
        <f t="shared" si="12"/>
        <v>0.1443257873888366</v>
      </c>
    </row>
    <row r="25" spans="1:26" ht="18.75" customHeight="1">
      <c r="A25" s="204" t="s">
        <v>359</v>
      </c>
      <c r="B25" s="462" t="s">
        <v>360</v>
      </c>
      <c r="C25" s="202">
        <v>63.357</v>
      </c>
      <c r="D25" s="198">
        <v>106.98199999999999</v>
      </c>
      <c r="E25" s="199">
        <v>6.974</v>
      </c>
      <c r="F25" s="198">
        <v>6.599</v>
      </c>
      <c r="G25" s="197">
        <f t="shared" si="7"/>
        <v>183.91199999999998</v>
      </c>
      <c r="H25" s="201">
        <f t="shared" si="1"/>
        <v>0.008476811326604012</v>
      </c>
      <c r="I25" s="200">
        <v>185.00899999999996</v>
      </c>
      <c r="J25" s="198">
        <v>117.683</v>
      </c>
      <c r="K25" s="199">
        <v>3.0010000000000003</v>
      </c>
      <c r="L25" s="198">
        <v>9.808</v>
      </c>
      <c r="M25" s="197">
        <f t="shared" si="8"/>
        <v>315.5009999999999</v>
      </c>
      <c r="N25" s="203">
        <f t="shared" si="9"/>
        <v>-0.4170795021251913</v>
      </c>
      <c r="O25" s="202">
        <v>814.9869999999995</v>
      </c>
      <c r="P25" s="198">
        <v>1301.5059999999994</v>
      </c>
      <c r="Q25" s="199">
        <v>47.46199999999998</v>
      </c>
      <c r="R25" s="198">
        <v>58.167999999999985</v>
      </c>
      <c r="S25" s="197">
        <f t="shared" si="10"/>
        <v>2222.122999999999</v>
      </c>
      <c r="T25" s="201">
        <f t="shared" si="5"/>
        <v>0.012939005109634229</v>
      </c>
      <c r="U25" s="200">
        <v>1036.6249999999998</v>
      </c>
      <c r="V25" s="198">
        <v>838.7029999999997</v>
      </c>
      <c r="W25" s="199">
        <v>23.722999999999995</v>
      </c>
      <c r="X25" s="198">
        <v>33.876000000000005</v>
      </c>
      <c r="Y25" s="197">
        <f t="shared" si="11"/>
        <v>1932.9269999999995</v>
      </c>
      <c r="Z25" s="196">
        <f t="shared" si="12"/>
        <v>0.14961558299925448</v>
      </c>
    </row>
    <row r="26" spans="1:26" ht="18.75" customHeight="1">
      <c r="A26" s="204" t="s">
        <v>363</v>
      </c>
      <c r="B26" s="462" t="s">
        <v>364</v>
      </c>
      <c r="C26" s="202">
        <v>77.684</v>
      </c>
      <c r="D26" s="198">
        <v>86.07900000000001</v>
      </c>
      <c r="E26" s="199">
        <v>7.621</v>
      </c>
      <c r="F26" s="198">
        <v>8.292</v>
      </c>
      <c r="G26" s="197">
        <f t="shared" si="7"/>
        <v>179.67600000000002</v>
      </c>
      <c r="H26" s="201">
        <f t="shared" si="1"/>
        <v>0.008281567009868322</v>
      </c>
      <c r="I26" s="200">
        <v>75.84</v>
      </c>
      <c r="J26" s="198">
        <v>91.545</v>
      </c>
      <c r="K26" s="199">
        <v>0.025</v>
      </c>
      <c r="L26" s="198">
        <v>0.025</v>
      </c>
      <c r="M26" s="197">
        <f t="shared" si="8"/>
        <v>167.435</v>
      </c>
      <c r="N26" s="203">
        <f t="shared" si="9"/>
        <v>0.0731089676590917</v>
      </c>
      <c r="O26" s="202">
        <v>607.294</v>
      </c>
      <c r="P26" s="198">
        <v>877.9839999999997</v>
      </c>
      <c r="Q26" s="199">
        <v>22.202999999999996</v>
      </c>
      <c r="R26" s="198">
        <v>25.375999999999994</v>
      </c>
      <c r="S26" s="197">
        <f t="shared" si="10"/>
        <v>1532.8569999999997</v>
      </c>
      <c r="T26" s="201">
        <f t="shared" si="5"/>
        <v>0.008925538575199753</v>
      </c>
      <c r="U26" s="200">
        <v>588.3589999999992</v>
      </c>
      <c r="V26" s="198">
        <v>669.7920000000005</v>
      </c>
      <c r="W26" s="199">
        <v>6.46</v>
      </c>
      <c r="X26" s="198">
        <v>19.022</v>
      </c>
      <c r="Y26" s="197">
        <f t="shared" si="11"/>
        <v>1283.6329999999998</v>
      </c>
      <c r="Z26" s="196">
        <f t="shared" si="12"/>
        <v>0.1941551829845447</v>
      </c>
    </row>
    <row r="27" spans="1:26" ht="18.75" customHeight="1">
      <c r="A27" s="204" t="s">
        <v>408</v>
      </c>
      <c r="B27" s="462" t="s">
        <v>409</v>
      </c>
      <c r="C27" s="202">
        <v>56.925</v>
      </c>
      <c r="D27" s="198">
        <v>91.611</v>
      </c>
      <c r="E27" s="199">
        <v>4.228</v>
      </c>
      <c r="F27" s="198">
        <v>5.521000000000001</v>
      </c>
      <c r="G27" s="197">
        <f t="shared" si="7"/>
        <v>158.28500000000003</v>
      </c>
      <c r="H27" s="201">
        <f t="shared" si="1"/>
        <v>0.00729562008368957</v>
      </c>
      <c r="I27" s="200">
        <v>43.64600000000001</v>
      </c>
      <c r="J27" s="198">
        <v>63.179</v>
      </c>
      <c r="K27" s="199">
        <v>0.549</v>
      </c>
      <c r="L27" s="198">
        <v>0.9410000000000001</v>
      </c>
      <c r="M27" s="197">
        <f t="shared" si="8"/>
        <v>108.31500000000003</v>
      </c>
      <c r="N27" s="203">
        <f t="shared" si="9"/>
        <v>0.4613396113188384</v>
      </c>
      <c r="O27" s="202">
        <v>308.56899999999985</v>
      </c>
      <c r="P27" s="198">
        <v>592.9419999999999</v>
      </c>
      <c r="Q27" s="199">
        <v>14.621999999999998</v>
      </c>
      <c r="R27" s="198">
        <v>22.340999999999994</v>
      </c>
      <c r="S27" s="197">
        <f t="shared" si="10"/>
        <v>938.4739999999997</v>
      </c>
      <c r="T27" s="201">
        <f t="shared" si="5"/>
        <v>0.005464557939078473</v>
      </c>
      <c r="U27" s="200">
        <v>285.17599999999993</v>
      </c>
      <c r="V27" s="198">
        <v>422.41800000000006</v>
      </c>
      <c r="W27" s="199">
        <v>6.0600000000000005</v>
      </c>
      <c r="X27" s="198">
        <v>9.28</v>
      </c>
      <c r="Y27" s="197">
        <f t="shared" si="11"/>
        <v>722.934</v>
      </c>
      <c r="Z27" s="196">
        <f t="shared" si="12"/>
        <v>0.2981461654867523</v>
      </c>
    </row>
    <row r="28" spans="1:26" ht="18.75" customHeight="1">
      <c r="A28" s="204" t="s">
        <v>366</v>
      </c>
      <c r="B28" s="462" t="s">
        <v>367</v>
      </c>
      <c r="C28" s="202">
        <v>21.231</v>
      </c>
      <c r="D28" s="198">
        <v>59.294999999999995</v>
      </c>
      <c r="E28" s="199">
        <v>25.192000000000004</v>
      </c>
      <c r="F28" s="198">
        <v>42.226000000000006</v>
      </c>
      <c r="G28" s="197">
        <f t="shared" si="7"/>
        <v>147.94400000000002</v>
      </c>
      <c r="H28" s="201">
        <f t="shared" si="1"/>
        <v>0.006818986117834095</v>
      </c>
      <c r="I28" s="200">
        <v>11.626999999999995</v>
      </c>
      <c r="J28" s="198">
        <v>38.525999999999996</v>
      </c>
      <c r="K28" s="199">
        <v>12.779000000000002</v>
      </c>
      <c r="L28" s="198">
        <v>16.087</v>
      </c>
      <c r="M28" s="197">
        <f t="shared" si="8"/>
        <v>79.01899999999999</v>
      </c>
      <c r="N28" s="203">
        <f t="shared" si="9"/>
        <v>0.8722585707234973</v>
      </c>
      <c r="O28" s="202">
        <v>142.16</v>
      </c>
      <c r="P28" s="198">
        <v>447.66300000000007</v>
      </c>
      <c r="Q28" s="199">
        <v>166.16599999999997</v>
      </c>
      <c r="R28" s="198">
        <v>213.61399999999986</v>
      </c>
      <c r="S28" s="197">
        <f t="shared" si="10"/>
        <v>969.6029999999998</v>
      </c>
      <c r="T28" s="201">
        <f t="shared" si="5"/>
        <v>0.0056458162627886395</v>
      </c>
      <c r="U28" s="200">
        <v>155.58000000000018</v>
      </c>
      <c r="V28" s="198">
        <v>478.20199999999954</v>
      </c>
      <c r="W28" s="199">
        <v>126.12299999999999</v>
      </c>
      <c r="X28" s="198">
        <v>146.34899999999996</v>
      </c>
      <c r="Y28" s="197">
        <f t="shared" si="11"/>
        <v>906.2539999999997</v>
      </c>
      <c r="Z28" s="196">
        <f t="shared" si="12"/>
        <v>0.06990203629446068</v>
      </c>
    </row>
    <row r="29" spans="1:26" ht="18.75" customHeight="1">
      <c r="A29" s="204" t="s">
        <v>408</v>
      </c>
      <c r="B29" s="462" t="s">
        <v>423</v>
      </c>
      <c r="C29" s="202">
        <v>41.58</v>
      </c>
      <c r="D29" s="198">
        <v>59.47500000000001</v>
      </c>
      <c r="E29" s="199">
        <v>18.998</v>
      </c>
      <c r="F29" s="198">
        <v>9.087</v>
      </c>
      <c r="G29" s="197">
        <f t="shared" si="7"/>
        <v>129.14000000000001</v>
      </c>
      <c r="H29" s="201">
        <f t="shared" si="1"/>
        <v>0.005952278343542793</v>
      </c>
      <c r="I29" s="200">
        <v>6.76</v>
      </c>
      <c r="J29" s="198">
        <v>21.85</v>
      </c>
      <c r="K29" s="199">
        <v>9.44</v>
      </c>
      <c r="L29" s="198">
        <v>14.999</v>
      </c>
      <c r="M29" s="197">
        <f t="shared" si="8"/>
        <v>53.049</v>
      </c>
      <c r="N29" s="203" t="s">
        <v>51</v>
      </c>
      <c r="O29" s="202">
        <v>273.919</v>
      </c>
      <c r="P29" s="198">
        <v>315.21400000000006</v>
      </c>
      <c r="Q29" s="199">
        <v>149.866</v>
      </c>
      <c r="R29" s="198">
        <v>196.042</v>
      </c>
      <c r="S29" s="197">
        <f t="shared" si="10"/>
        <v>935.041</v>
      </c>
      <c r="T29" s="201">
        <f t="shared" si="5"/>
        <v>0.005444568224494101</v>
      </c>
      <c r="U29" s="200">
        <v>126.97</v>
      </c>
      <c r="V29" s="198">
        <v>150.371</v>
      </c>
      <c r="W29" s="199">
        <v>106.10600000000002</v>
      </c>
      <c r="X29" s="198">
        <v>120.63799999999998</v>
      </c>
      <c r="Y29" s="197">
        <f t="shared" si="11"/>
        <v>504.085</v>
      </c>
      <c r="Z29" s="196">
        <f t="shared" si="12"/>
        <v>0.8549272444131448</v>
      </c>
    </row>
    <row r="30" spans="1:26" ht="18.75" customHeight="1">
      <c r="A30" s="204" t="s">
        <v>388</v>
      </c>
      <c r="B30" s="462" t="s">
        <v>389</v>
      </c>
      <c r="C30" s="202">
        <v>33.287000000000006</v>
      </c>
      <c r="D30" s="198">
        <v>57.879999999999995</v>
      </c>
      <c r="E30" s="199">
        <v>9.379999999999999</v>
      </c>
      <c r="F30" s="198">
        <v>11.343000000000004</v>
      </c>
      <c r="G30" s="197">
        <f t="shared" si="7"/>
        <v>111.89</v>
      </c>
      <c r="H30" s="201">
        <f t="shared" si="1"/>
        <v>0.005157197025391073</v>
      </c>
      <c r="I30" s="200">
        <v>24.506</v>
      </c>
      <c r="J30" s="198">
        <v>64.37299999999999</v>
      </c>
      <c r="K30" s="199">
        <v>25.119999999999997</v>
      </c>
      <c r="L30" s="198">
        <v>21.124</v>
      </c>
      <c r="M30" s="197">
        <f t="shared" si="8"/>
        <v>135.123</v>
      </c>
      <c r="N30" s="203">
        <f t="shared" si="9"/>
        <v>-0.1719396401796881</v>
      </c>
      <c r="O30" s="202">
        <v>291.5129999999999</v>
      </c>
      <c r="P30" s="198">
        <v>766.8479999999998</v>
      </c>
      <c r="Q30" s="199">
        <v>105.20899999999995</v>
      </c>
      <c r="R30" s="198">
        <v>88.72499999999998</v>
      </c>
      <c r="S30" s="197">
        <f t="shared" si="10"/>
        <v>1252.2949999999996</v>
      </c>
      <c r="T30" s="201">
        <f t="shared" si="5"/>
        <v>0.007291878714080813</v>
      </c>
      <c r="U30" s="200">
        <v>194.182</v>
      </c>
      <c r="V30" s="198">
        <v>551.8490000000002</v>
      </c>
      <c r="W30" s="199">
        <v>137.69400000000002</v>
      </c>
      <c r="X30" s="198">
        <v>94.96700000000001</v>
      </c>
      <c r="Y30" s="197">
        <f t="shared" si="11"/>
        <v>978.6920000000001</v>
      </c>
      <c r="Z30" s="196">
        <f t="shared" si="12"/>
        <v>0.27955986152946943</v>
      </c>
    </row>
    <row r="31" spans="1:26" ht="18.75" customHeight="1">
      <c r="A31" s="204" t="s">
        <v>414</v>
      </c>
      <c r="B31" s="462" t="s">
        <v>415</v>
      </c>
      <c r="C31" s="202">
        <v>34.08</v>
      </c>
      <c r="D31" s="198">
        <v>71.665</v>
      </c>
      <c r="E31" s="199">
        <v>0.31</v>
      </c>
      <c r="F31" s="198">
        <v>0.93</v>
      </c>
      <c r="G31" s="197">
        <f t="shared" si="7"/>
        <v>106.98500000000001</v>
      </c>
      <c r="H31" s="201">
        <f t="shared" si="1"/>
        <v>0.0049311173810122795</v>
      </c>
      <c r="I31" s="200">
        <v>61.59100000000001</v>
      </c>
      <c r="J31" s="198">
        <v>113.993</v>
      </c>
      <c r="K31" s="199">
        <v>6.6000000000000005</v>
      </c>
      <c r="L31" s="198">
        <v>1.64</v>
      </c>
      <c r="M31" s="197">
        <f t="shared" si="8"/>
        <v>183.82399999999998</v>
      </c>
      <c r="N31" s="203" t="s">
        <v>51</v>
      </c>
      <c r="O31" s="202">
        <v>374.68</v>
      </c>
      <c r="P31" s="198">
        <v>725.3870000000001</v>
      </c>
      <c r="Q31" s="199">
        <v>18.037999999999993</v>
      </c>
      <c r="R31" s="198">
        <v>21.967</v>
      </c>
      <c r="S31" s="197">
        <f t="shared" si="10"/>
        <v>1140.0720000000001</v>
      </c>
      <c r="T31" s="201">
        <f t="shared" si="5"/>
        <v>0.0066384252506953585</v>
      </c>
      <c r="U31" s="200">
        <v>400.75199999999995</v>
      </c>
      <c r="V31" s="198">
        <v>581.214</v>
      </c>
      <c r="W31" s="199">
        <v>35.763999999999996</v>
      </c>
      <c r="X31" s="198">
        <v>24.961999999999996</v>
      </c>
      <c r="Y31" s="197">
        <f t="shared" si="11"/>
        <v>1042.692</v>
      </c>
      <c r="Z31" s="196">
        <f t="shared" si="12"/>
        <v>0.09339287152869691</v>
      </c>
    </row>
    <row r="32" spans="1:26" ht="18.75" customHeight="1">
      <c r="A32" s="204" t="s">
        <v>378</v>
      </c>
      <c r="B32" s="462" t="s">
        <v>379</v>
      </c>
      <c r="C32" s="202">
        <v>18.753</v>
      </c>
      <c r="D32" s="198">
        <v>62.842999999999996</v>
      </c>
      <c r="E32" s="199">
        <v>5.113</v>
      </c>
      <c r="F32" s="198">
        <v>9.958</v>
      </c>
      <c r="G32" s="197">
        <f t="shared" si="7"/>
        <v>96.667</v>
      </c>
      <c r="H32" s="201">
        <f t="shared" si="1"/>
        <v>0.004455543523581007</v>
      </c>
      <c r="I32" s="200">
        <v>4.854</v>
      </c>
      <c r="J32" s="198">
        <v>15.766</v>
      </c>
      <c r="K32" s="199">
        <v>17.253</v>
      </c>
      <c r="L32" s="198">
        <v>23.467000000000002</v>
      </c>
      <c r="M32" s="197">
        <f t="shared" si="8"/>
        <v>61.34</v>
      </c>
      <c r="N32" s="203">
        <f t="shared" si="9"/>
        <v>0.5759210955330942</v>
      </c>
      <c r="O32" s="202">
        <v>77.95899999999999</v>
      </c>
      <c r="P32" s="198">
        <v>338.1770000000001</v>
      </c>
      <c r="Q32" s="199">
        <v>59.25500000000004</v>
      </c>
      <c r="R32" s="198">
        <v>113.70700000000002</v>
      </c>
      <c r="S32" s="197">
        <f t="shared" si="10"/>
        <v>589.0980000000002</v>
      </c>
      <c r="T32" s="201">
        <f t="shared" si="5"/>
        <v>0.0034302070731797073</v>
      </c>
      <c r="U32" s="200">
        <v>45.13800000000001</v>
      </c>
      <c r="V32" s="198">
        <v>176.949</v>
      </c>
      <c r="W32" s="199">
        <v>47.22700000000001</v>
      </c>
      <c r="X32" s="198">
        <v>88.842</v>
      </c>
      <c r="Y32" s="197">
        <f t="shared" si="11"/>
        <v>358.156</v>
      </c>
      <c r="Z32" s="196">
        <f t="shared" si="12"/>
        <v>0.6448084075095772</v>
      </c>
    </row>
    <row r="33" spans="1:26" ht="18.75" customHeight="1">
      <c r="A33" s="204" t="s">
        <v>433</v>
      </c>
      <c r="B33" s="462" t="s">
        <v>434</v>
      </c>
      <c r="C33" s="202">
        <v>20.6</v>
      </c>
      <c r="D33" s="198">
        <v>40.14</v>
      </c>
      <c r="E33" s="199">
        <v>9.631</v>
      </c>
      <c r="F33" s="198">
        <v>19.962</v>
      </c>
      <c r="G33" s="197">
        <f t="shared" si="7"/>
        <v>90.33300000000001</v>
      </c>
      <c r="H33" s="201">
        <f t="shared" si="1"/>
        <v>0.004163598881889819</v>
      </c>
      <c r="I33" s="200">
        <v>54.576</v>
      </c>
      <c r="J33" s="198">
        <v>83.403</v>
      </c>
      <c r="K33" s="199">
        <v>12.620000000000001</v>
      </c>
      <c r="L33" s="198">
        <v>15.765999999999998</v>
      </c>
      <c r="M33" s="197">
        <f t="shared" si="8"/>
        <v>166.365</v>
      </c>
      <c r="N33" s="203">
        <f t="shared" si="9"/>
        <v>-0.45701920476061664</v>
      </c>
      <c r="O33" s="202">
        <v>107.29299999999999</v>
      </c>
      <c r="P33" s="198">
        <v>218.855</v>
      </c>
      <c r="Q33" s="199">
        <v>74.78300000000002</v>
      </c>
      <c r="R33" s="198">
        <v>148.407</v>
      </c>
      <c r="S33" s="197">
        <f t="shared" si="10"/>
        <v>549.338</v>
      </c>
      <c r="T33" s="201">
        <f t="shared" si="5"/>
        <v>0.0031986920566126403</v>
      </c>
      <c r="U33" s="200">
        <v>468.0949999999999</v>
      </c>
      <c r="V33" s="198">
        <v>769.2820000000002</v>
      </c>
      <c r="W33" s="199">
        <v>100.16199999999996</v>
      </c>
      <c r="X33" s="198">
        <v>154.62499999999994</v>
      </c>
      <c r="Y33" s="197">
        <f t="shared" si="11"/>
        <v>1492.164</v>
      </c>
      <c r="Z33" s="196">
        <f t="shared" si="12"/>
        <v>-0.6318514586868468</v>
      </c>
    </row>
    <row r="34" spans="1:26" ht="18.75" customHeight="1">
      <c r="A34" s="204" t="s">
        <v>466</v>
      </c>
      <c r="B34" s="462" t="s">
        <v>467</v>
      </c>
      <c r="C34" s="202">
        <v>4.186</v>
      </c>
      <c r="D34" s="198">
        <v>22.061</v>
      </c>
      <c r="E34" s="199">
        <v>20.08</v>
      </c>
      <c r="F34" s="198">
        <v>41.95</v>
      </c>
      <c r="G34" s="197">
        <f t="shared" si="7"/>
        <v>88.277</v>
      </c>
      <c r="H34" s="201">
        <f t="shared" si="1"/>
        <v>0.004068834407100257</v>
      </c>
      <c r="I34" s="200"/>
      <c r="J34" s="198"/>
      <c r="K34" s="199">
        <v>0.1</v>
      </c>
      <c r="L34" s="198">
        <v>0.1</v>
      </c>
      <c r="M34" s="197">
        <f t="shared" si="8"/>
        <v>0.2</v>
      </c>
      <c r="N34" s="203">
        <f t="shared" si="9"/>
        <v>440.385</v>
      </c>
      <c r="O34" s="202">
        <v>11.267</v>
      </c>
      <c r="P34" s="198">
        <v>57.849</v>
      </c>
      <c r="Q34" s="199">
        <v>21.318</v>
      </c>
      <c r="R34" s="198">
        <v>43.230000000000004</v>
      </c>
      <c r="S34" s="197">
        <f t="shared" si="10"/>
        <v>133.664</v>
      </c>
      <c r="T34" s="201">
        <f t="shared" si="5"/>
        <v>0.0007783003816504082</v>
      </c>
      <c r="U34" s="200">
        <v>0.3</v>
      </c>
      <c r="V34" s="198">
        <v>50</v>
      </c>
      <c r="W34" s="199">
        <v>57.81999999999999</v>
      </c>
      <c r="X34" s="198">
        <v>118.44500000000001</v>
      </c>
      <c r="Y34" s="197">
        <f t="shared" si="11"/>
        <v>226.565</v>
      </c>
      <c r="Z34" s="196">
        <f t="shared" si="12"/>
        <v>-0.41004126851014067</v>
      </c>
    </row>
    <row r="35" spans="1:26" ht="18.75" customHeight="1">
      <c r="A35" s="204" t="s">
        <v>374</v>
      </c>
      <c r="B35" s="462" t="s">
        <v>375</v>
      </c>
      <c r="C35" s="202">
        <v>43.736</v>
      </c>
      <c r="D35" s="198">
        <v>31.795</v>
      </c>
      <c r="E35" s="199">
        <v>1.4949999999999999</v>
      </c>
      <c r="F35" s="198">
        <v>1.8</v>
      </c>
      <c r="G35" s="197">
        <f t="shared" si="7"/>
        <v>78.82600000000001</v>
      </c>
      <c r="H35" s="201">
        <f t="shared" si="1"/>
        <v>0.003633222028094349</v>
      </c>
      <c r="I35" s="200">
        <v>6.651999999999999</v>
      </c>
      <c r="J35" s="198">
        <v>12.561</v>
      </c>
      <c r="K35" s="199">
        <v>0.188</v>
      </c>
      <c r="L35" s="198">
        <v>0.44599999999999995</v>
      </c>
      <c r="M35" s="197">
        <f t="shared" si="8"/>
        <v>19.847</v>
      </c>
      <c r="N35" s="203">
        <f t="shared" si="9"/>
        <v>2.97168337784048</v>
      </c>
      <c r="O35" s="202">
        <v>86.90699999999998</v>
      </c>
      <c r="P35" s="198">
        <v>149.246</v>
      </c>
      <c r="Q35" s="199">
        <v>6.935</v>
      </c>
      <c r="R35" s="198">
        <v>4.878999999999999</v>
      </c>
      <c r="S35" s="197">
        <f t="shared" si="10"/>
        <v>247.96699999999998</v>
      </c>
      <c r="T35" s="201">
        <f t="shared" si="5"/>
        <v>0.001443865294594706</v>
      </c>
      <c r="U35" s="200">
        <v>82.45000000000003</v>
      </c>
      <c r="V35" s="198">
        <v>133.4440000000001</v>
      </c>
      <c r="W35" s="199">
        <v>0.984</v>
      </c>
      <c r="X35" s="198">
        <v>1.46</v>
      </c>
      <c r="Y35" s="197">
        <f t="shared" si="11"/>
        <v>218.33800000000014</v>
      </c>
      <c r="Z35" s="196">
        <f t="shared" si="12"/>
        <v>0.13570244300121748</v>
      </c>
    </row>
    <row r="36" spans="1:26" ht="18.75" customHeight="1">
      <c r="A36" s="204" t="s">
        <v>370</v>
      </c>
      <c r="B36" s="462" t="s">
        <v>371</v>
      </c>
      <c r="C36" s="202">
        <v>26.115999999999996</v>
      </c>
      <c r="D36" s="198">
        <v>24.134</v>
      </c>
      <c r="E36" s="199">
        <v>12.177</v>
      </c>
      <c r="F36" s="198">
        <v>14.07</v>
      </c>
      <c r="G36" s="197">
        <f t="shared" si="7"/>
        <v>76.497</v>
      </c>
      <c r="H36" s="201">
        <f t="shared" si="1"/>
        <v>0.003525874527226212</v>
      </c>
      <c r="I36" s="200">
        <v>16.759</v>
      </c>
      <c r="J36" s="198">
        <v>28.159999999999997</v>
      </c>
      <c r="K36" s="199">
        <v>8.051</v>
      </c>
      <c r="L36" s="198">
        <v>8.276000000000002</v>
      </c>
      <c r="M36" s="197">
        <f t="shared" si="8"/>
        <v>61.246</v>
      </c>
      <c r="N36" s="203">
        <f t="shared" si="9"/>
        <v>0.24901218038729045</v>
      </c>
      <c r="O36" s="202">
        <v>168.95999999999995</v>
      </c>
      <c r="P36" s="198">
        <v>214.08099999999996</v>
      </c>
      <c r="Q36" s="199">
        <v>108.96499999999997</v>
      </c>
      <c r="R36" s="198">
        <v>115.13499999999995</v>
      </c>
      <c r="S36" s="197">
        <f t="shared" si="10"/>
        <v>607.1409999999998</v>
      </c>
      <c r="T36" s="201">
        <f t="shared" si="5"/>
        <v>0.003535268075290358</v>
      </c>
      <c r="U36" s="200">
        <v>175.91600000000008</v>
      </c>
      <c r="V36" s="198">
        <v>267.371</v>
      </c>
      <c r="W36" s="199">
        <v>75.46300000000001</v>
      </c>
      <c r="X36" s="198">
        <v>74.13299999999998</v>
      </c>
      <c r="Y36" s="197">
        <f t="shared" si="11"/>
        <v>592.883</v>
      </c>
      <c r="Z36" s="196">
        <f t="shared" si="12"/>
        <v>0.024048589688015598</v>
      </c>
    </row>
    <row r="37" spans="1:26" ht="18.75" customHeight="1">
      <c r="A37" s="204" t="s">
        <v>368</v>
      </c>
      <c r="B37" s="462" t="s">
        <v>369</v>
      </c>
      <c r="C37" s="202">
        <v>29.044999999999998</v>
      </c>
      <c r="D37" s="198">
        <v>40.098</v>
      </c>
      <c r="E37" s="199">
        <v>3.4720000000000004</v>
      </c>
      <c r="F37" s="198">
        <v>3.41</v>
      </c>
      <c r="G37" s="197">
        <f t="shared" si="7"/>
        <v>76.02499999999999</v>
      </c>
      <c r="H37" s="201">
        <f t="shared" si="1"/>
        <v>0.003504119258694756</v>
      </c>
      <c r="I37" s="200">
        <v>16.258</v>
      </c>
      <c r="J37" s="198">
        <v>39.819</v>
      </c>
      <c r="K37" s="199">
        <v>0.01</v>
      </c>
      <c r="L37" s="198">
        <v>0.01</v>
      </c>
      <c r="M37" s="197">
        <f t="shared" si="8"/>
        <v>56.096999999999994</v>
      </c>
      <c r="N37" s="203">
        <f t="shared" si="9"/>
        <v>0.355241813287698</v>
      </c>
      <c r="O37" s="202">
        <v>139.35600000000005</v>
      </c>
      <c r="P37" s="198">
        <v>315.25</v>
      </c>
      <c r="Q37" s="199">
        <v>15.537999999999998</v>
      </c>
      <c r="R37" s="198">
        <v>13.396999999999997</v>
      </c>
      <c r="S37" s="197">
        <f t="shared" si="10"/>
        <v>483.54100000000005</v>
      </c>
      <c r="T37" s="201">
        <f t="shared" si="5"/>
        <v>0.0028155684765054177</v>
      </c>
      <c r="U37" s="200">
        <v>120.74400000000006</v>
      </c>
      <c r="V37" s="198">
        <v>284.515</v>
      </c>
      <c r="W37" s="199">
        <v>5.9879999999999995</v>
      </c>
      <c r="X37" s="198">
        <v>16.755000000000003</v>
      </c>
      <c r="Y37" s="197">
        <f t="shared" si="11"/>
        <v>428.002</v>
      </c>
      <c r="Z37" s="196">
        <f t="shared" si="12"/>
        <v>0.12976341232050337</v>
      </c>
    </row>
    <row r="38" spans="1:26" ht="18.75" customHeight="1">
      <c r="A38" s="204" t="s">
        <v>410</v>
      </c>
      <c r="B38" s="462" t="s">
        <v>411</v>
      </c>
      <c r="C38" s="202">
        <v>0.596</v>
      </c>
      <c r="D38" s="198">
        <v>3.301</v>
      </c>
      <c r="E38" s="199">
        <v>38.962</v>
      </c>
      <c r="F38" s="198">
        <v>32.984</v>
      </c>
      <c r="G38" s="197">
        <f t="shared" si="7"/>
        <v>75.843</v>
      </c>
      <c r="H38" s="201">
        <f t="shared" si="1"/>
        <v>0.003495730574642373</v>
      </c>
      <c r="I38" s="200">
        <v>1.319</v>
      </c>
      <c r="J38" s="198">
        <v>7.177</v>
      </c>
      <c r="K38" s="199">
        <v>12.768</v>
      </c>
      <c r="L38" s="198">
        <v>13.490000000000002</v>
      </c>
      <c r="M38" s="197">
        <f t="shared" si="8"/>
        <v>34.754000000000005</v>
      </c>
      <c r="N38" s="203">
        <f t="shared" si="9"/>
        <v>1.1822811762674799</v>
      </c>
      <c r="O38" s="202">
        <v>32.68899999999999</v>
      </c>
      <c r="P38" s="198">
        <v>64.245</v>
      </c>
      <c r="Q38" s="199">
        <v>241.17400000000004</v>
      </c>
      <c r="R38" s="198">
        <v>227.65399999999997</v>
      </c>
      <c r="S38" s="197">
        <f t="shared" si="10"/>
        <v>565.7620000000001</v>
      </c>
      <c r="T38" s="201">
        <f t="shared" si="5"/>
        <v>0.0032943259256291773</v>
      </c>
      <c r="U38" s="200">
        <v>185.06300000000005</v>
      </c>
      <c r="V38" s="198">
        <v>193.72100000000003</v>
      </c>
      <c r="W38" s="199">
        <v>133.68800000000002</v>
      </c>
      <c r="X38" s="198">
        <v>141.35599999999994</v>
      </c>
      <c r="Y38" s="197">
        <f t="shared" si="11"/>
        <v>653.828</v>
      </c>
      <c r="Z38" s="196">
        <f t="shared" si="12"/>
        <v>-0.1346929161797903</v>
      </c>
    </row>
    <row r="39" spans="1:26" ht="18.75" customHeight="1">
      <c r="A39" s="204" t="s">
        <v>392</v>
      </c>
      <c r="B39" s="462" t="s">
        <v>393</v>
      </c>
      <c r="C39" s="202">
        <v>22.141000000000002</v>
      </c>
      <c r="D39" s="198">
        <v>21.377</v>
      </c>
      <c r="E39" s="199">
        <v>8.782</v>
      </c>
      <c r="F39" s="198">
        <v>21.8</v>
      </c>
      <c r="G39" s="197">
        <f t="shared" si="7"/>
        <v>74.1</v>
      </c>
      <c r="H39" s="201">
        <f t="shared" si="1"/>
        <v>0.0034153927927560858</v>
      </c>
      <c r="I39" s="200">
        <v>12.568999999999999</v>
      </c>
      <c r="J39" s="198">
        <v>5.2410000000000005</v>
      </c>
      <c r="K39" s="199">
        <v>31.660999999999998</v>
      </c>
      <c r="L39" s="198">
        <v>17.268</v>
      </c>
      <c r="M39" s="197">
        <f t="shared" si="8"/>
        <v>66.739</v>
      </c>
      <c r="N39" s="203">
        <f t="shared" si="9"/>
        <v>0.11029532956741916</v>
      </c>
      <c r="O39" s="202">
        <v>115.473</v>
      </c>
      <c r="P39" s="198">
        <v>74.03000000000002</v>
      </c>
      <c r="Q39" s="199">
        <v>72.905</v>
      </c>
      <c r="R39" s="198">
        <v>80.30199999999999</v>
      </c>
      <c r="S39" s="197">
        <f t="shared" si="10"/>
        <v>342.71000000000004</v>
      </c>
      <c r="T39" s="201">
        <f t="shared" si="5"/>
        <v>0.001995535999187601</v>
      </c>
      <c r="U39" s="200">
        <v>116.06599999999999</v>
      </c>
      <c r="V39" s="198">
        <v>70.98800000000003</v>
      </c>
      <c r="W39" s="199">
        <v>109.54800000000002</v>
      </c>
      <c r="X39" s="198">
        <v>106.77199999999998</v>
      </c>
      <c r="Y39" s="197">
        <f t="shared" si="11"/>
        <v>403.374</v>
      </c>
      <c r="Z39" s="196">
        <f t="shared" si="12"/>
        <v>-0.1503914481349814</v>
      </c>
    </row>
    <row r="40" spans="1:26" ht="18.75" customHeight="1">
      <c r="A40" s="204" t="s">
        <v>394</v>
      </c>
      <c r="B40" s="462" t="s">
        <v>395</v>
      </c>
      <c r="C40" s="202">
        <v>0</v>
      </c>
      <c r="D40" s="198">
        <v>0</v>
      </c>
      <c r="E40" s="199">
        <v>31.903000000000002</v>
      </c>
      <c r="F40" s="198">
        <v>39.262</v>
      </c>
      <c r="G40" s="197">
        <f t="shared" si="7"/>
        <v>71.165</v>
      </c>
      <c r="H40" s="201">
        <f t="shared" si="1"/>
        <v>0.0032801137394937504</v>
      </c>
      <c r="I40" s="200"/>
      <c r="J40" s="198"/>
      <c r="K40" s="199">
        <v>15.413</v>
      </c>
      <c r="L40" s="198">
        <v>21.04</v>
      </c>
      <c r="M40" s="197">
        <f t="shared" si="8"/>
        <v>36.453</v>
      </c>
      <c r="N40" s="203">
        <f t="shared" si="9"/>
        <v>0.9522398705182016</v>
      </c>
      <c r="O40" s="202">
        <v>12.7</v>
      </c>
      <c r="P40" s="198">
        <v>12.3</v>
      </c>
      <c r="Q40" s="199">
        <v>297.66700000000003</v>
      </c>
      <c r="R40" s="198">
        <v>348.40400000000005</v>
      </c>
      <c r="S40" s="197">
        <f t="shared" si="10"/>
        <v>671.0710000000001</v>
      </c>
      <c r="T40" s="201">
        <f t="shared" si="5"/>
        <v>0.003907520464856066</v>
      </c>
      <c r="U40" s="200"/>
      <c r="V40" s="198"/>
      <c r="W40" s="199">
        <v>96.079</v>
      </c>
      <c r="X40" s="198">
        <v>111.30699999999997</v>
      </c>
      <c r="Y40" s="197">
        <f t="shared" si="11"/>
        <v>207.38599999999997</v>
      </c>
      <c r="Z40" s="196">
        <f t="shared" si="12"/>
        <v>2.235854879307187</v>
      </c>
    </row>
    <row r="41" spans="1:26" ht="18.75" customHeight="1">
      <c r="A41" s="204" t="s">
        <v>372</v>
      </c>
      <c r="B41" s="462" t="s">
        <v>373</v>
      </c>
      <c r="C41" s="202">
        <v>29.918999999999997</v>
      </c>
      <c r="D41" s="198">
        <v>37.03</v>
      </c>
      <c r="E41" s="199">
        <v>0.32</v>
      </c>
      <c r="F41" s="198">
        <v>0.26</v>
      </c>
      <c r="G41" s="197">
        <f t="shared" si="7"/>
        <v>67.529</v>
      </c>
      <c r="H41" s="201">
        <f t="shared" si="1"/>
        <v>0.0031125244251285523</v>
      </c>
      <c r="I41" s="200">
        <v>11.065999999999999</v>
      </c>
      <c r="J41" s="198">
        <v>13.109</v>
      </c>
      <c r="K41" s="199">
        <v>0.10400000000000001</v>
      </c>
      <c r="L41" s="198">
        <v>0.316</v>
      </c>
      <c r="M41" s="197">
        <f t="shared" si="8"/>
        <v>24.594999999999995</v>
      </c>
      <c r="N41" s="203">
        <f t="shared" si="9"/>
        <v>1.745639357593007</v>
      </c>
      <c r="O41" s="202">
        <v>88.46800000000002</v>
      </c>
      <c r="P41" s="198">
        <v>120.91399999999996</v>
      </c>
      <c r="Q41" s="199">
        <v>15.015</v>
      </c>
      <c r="R41" s="198">
        <v>14.776000000000002</v>
      </c>
      <c r="S41" s="197">
        <f t="shared" si="10"/>
        <v>239.173</v>
      </c>
      <c r="T41" s="201">
        <f t="shared" si="5"/>
        <v>0.0013926594833348778</v>
      </c>
      <c r="U41" s="200">
        <v>63.401</v>
      </c>
      <c r="V41" s="198">
        <v>88.907</v>
      </c>
      <c r="W41" s="199">
        <v>5.193999999999999</v>
      </c>
      <c r="X41" s="198">
        <v>6.013</v>
      </c>
      <c r="Y41" s="197">
        <f t="shared" si="11"/>
        <v>163.515</v>
      </c>
      <c r="Z41" s="196">
        <f t="shared" si="12"/>
        <v>0.46269761183989244</v>
      </c>
    </row>
    <row r="42" spans="1:26" ht="18.75" customHeight="1">
      <c r="A42" s="204" t="s">
        <v>438</v>
      </c>
      <c r="B42" s="462" t="s">
        <v>438</v>
      </c>
      <c r="C42" s="202">
        <v>17.36</v>
      </c>
      <c r="D42" s="198">
        <v>48.976</v>
      </c>
      <c r="E42" s="199">
        <v>0.14</v>
      </c>
      <c r="F42" s="198">
        <v>0.16</v>
      </c>
      <c r="G42" s="197">
        <f t="shared" si="7"/>
        <v>66.636</v>
      </c>
      <c r="H42" s="201">
        <f t="shared" si="1"/>
        <v>0.0030713645632671326</v>
      </c>
      <c r="I42" s="200">
        <v>17.8</v>
      </c>
      <c r="J42" s="198">
        <v>42.46</v>
      </c>
      <c r="K42" s="199">
        <v>23.285999999999998</v>
      </c>
      <c r="L42" s="198">
        <v>24.207</v>
      </c>
      <c r="M42" s="197">
        <f t="shared" si="8"/>
        <v>107.75300000000001</v>
      </c>
      <c r="N42" s="203">
        <f t="shared" si="9"/>
        <v>-0.38158566350820866</v>
      </c>
      <c r="O42" s="202">
        <v>112.51599999999999</v>
      </c>
      <c r="P42" s="198">
        <v>259.22700000000003</v>
      </c>
      <c r="Q42" s="199">
        <v>10.653</v>
      </c>
      <c r="R42" s="198">
        <v>16.359</v>
      </c>
      <c r="S42" s="197">
        <f t="shared" si="10"/>
        <v>398.75500000000005</v>
      </c>
      <c r="T42" s="201">
        <f t="shared" si="5"/>
        <v>0.002321875513863184</v>
      </c>
      <c r="U42" s="200">
        <v>126.27</v>
      </c>
      <c r="V42" s="198">
        <v>203.57999999999998</v>
      </c>
      <c r="W42" s="199">
        <v>107.92200000000001</v>
      </c>
      <c r="X42" s="198">
        <v>114.13800000000003</v>
      </c>
      <c r="Y42" s="197">
        <f t="shared" si="11"/>
        <v>551.9100000000001</v>
      </c>
      <c r="Z42" s="196">
        <f t="shared" si="12"/>
        <v>-0.27749995470275957</v>
      </c>
    </row>
    <row r="43" spans="1:26" ht="18.75" customHeight="1">
      <c r="A43" s="204" t="s">
        <v>376</v>
      </c>
      <c r="B43" s="462" t="s">
        <v>377</v>
      </c>
      <c r="C43" s="202">
        <v>22.865</v>
      </c>
      <c r="D43" s="198">
        <v>38.445</v>
      </c>
      <c r="E43" s="199">
        <v>1.323</v>
      </c>
      <c r="F43" s="198">
        <v>3.849</v>
      </c>
      <c r="G43" s="197">
        <f t="shared" si="7"/>
        <v>66.482</v>
      </c>
      <c r="H43" s="201">
        <f t="shared" si="1"/>
        <v>0.0030642664459920393</v>
      </c>
      <c r="I43" s="200">
        <v>35.351</v>
      </c>
      <c r="J43" s="198">
        <v>27.677</v>
      </c>
      <c r="K43" s="199">
        <v>1.254</v>
      </c>
      <c r="L43" s="198">
        <v>1.421</v>
      </c>
      <c r="M43" s="197">
        <f t="shared" si="8"/>
        <v>65.703</v>
      </c>
      <c r="N43" s="203">
        <f t="shared" si="9"/>
        <v>0.011856384031170508</v>
      </c>
      <c r="O43" s="202">
        <v>253.74699999999996</v>
      </c>
      <c r="P43" s="198">
        <v>271.11300000000006</v>
      </c>
      <c r="Q43" s="199">
        <v>2.248</v>
      </c>
      <c r="R43" s="198">
        <v>5.611000000000001</v>
      </c>
      <c r="S43" s="197">
        <f t="shared" si="10"/>
        <v>532.719</v>
      </c>
      <c r="T43" s="201">
        <f t="shared" si="5"/>
        <v>0.0031019227391999634</v>
      </c>
      <c r="U43" s="200">
        <v>291.25700000000006</v>
      </c>
      <c r="V43" s="198">
        <v>290.52699999999993</v>
      </c>
      <c r="W43" s="199">
        <v>4.798000000000001</v>
      </c>
      <c r="X43" s="198">
        <v>7.082</v>
      </c>
      <c r="Y43" s="197">
        <f t="shared" si="11"/>
        <v>593.664</v>
      </c>
      <c r="Z43" s="196">
        <f t="shared" si="12"/>
        <v>-0.10265907988357037</v>
      </c>
    </row>
    <row r="44" spans="1:26" ht="18.75" customHeight="1">
      <c r="A44" s="204" t="s">
        <v>382</v>
      </c>
      <c r="B44" s="462" t="s">
        <v>383</v>
      </c>
      <c r="C44" s="202">
        <v>25.867</v>
      </c>
      <c r="D44" s="198">
        <v>32.293</v>
      </c>
      <c r="E44" s="199">
        <v>3.46</v>
      </c>
      <c r="F44" s="198">
        <v>3.7700000000000005</v>
      </c>
      <c r="G44" s="197">
        <f t="shared" si="7"/>
        <v>65.39</v>
      </c>
      <c r="H44" s="201">
        <f t="shared" si="1"/>
        <v>0.0030139343416777393</v>
      </c>
      <c r="I44" s="200">
        <v>5.179</v>
      </c>
      <c r="J44" s="198">
        <v>18.223</v>
      </c>
      <c r="K44" s="199">
        <v>1.11</v>
      </c>
      <c r="L44" s="198">
        <v>1.4899999999999998</v>
      </c>
      <c r="M44" s="197">
        <f t="shared" si="8"/>
        <v>26.002</v>
      </c>
      <c r="N44" s="203">
        <f t="shared" si="9"/>
        <v>1.514806553342051</v>
      </c>
      <c r="O44" s="202">
        <v>86.253</v>
      </c>
      <c r="P44" s="198">
        <v>165.55399999999992</v>
      </c>
      <c r="Q44" s="199">
        <v>18.89299999999999</v>
      </c>
      <c r="R44" s="198">
        <v>19.153999999999996</v>
      </c>
      <c r="S44" s="197">
        <f t="shared" si="10"/>
        <v>289.85399999999987</v>
      </c>
      <c r="T44" s="201">
        <f t="shared" si="5"/>
        <v>0.0016877654328981428</v>
      </c>
      <c r="U44" s="200">
        <v>69.83799999999997</v>
      </c>
      <c r="V44" s="198">
        <v>172.92700000000008</v>
      </c>
      <c r="W44" s="199">
        <v>16.145</v>
      </c>
      <c r="X44" s="198">
        <v>20.615000000000002</v>
      </c>
      <c r="Y44" s="197">
        <f t="shared" si="11"/>
        <v>279.52500000000003</v>
      </c>
      <c r="Z44" s="196">
        <f t="shared" si="12"/>
        <v>0.036951972095518704</v>
      </c>
    </row>
    <row r="45" spans="1:26" ht="18.75" customHeight="1">
      <c r="A45" s="204" t="s">
        <v>441</v>
      </c>
      <c r="B45" s="462" t="s">
        <v>442</v>
      </c>
      <c r="C45" s="202">
        <v>20.77</v>
      </c>
      <c r="D45" s="198">
        <v>34.56</v>
      </c>
      <c r="E45" s="199">
        <v>0</v>
      </c>
      <c r="F45" s="198">
        <v>0</v>
      </c>
      <c r="G45" s="197">
        <f t="shared" si="7"/>
        <v>55.33</v>
      </c>
      <c r="H45" s="201">
        <f t="shared" si="1"/>
        <v>0.0025502521352657793</v>
      </c>
      <c r="I45" s="200">
        <v>8.14</v>
      </c>
      <c r="J45" s="198">
        <v>21.04</v>
      </c>
      <c r="K45" s="199">
        <v>15.579999999999998</v>
      </c>
      <c r="L45" s="198">
        <v>20.48</v>
      </c>
      <c r="M45" s="197">
        <f t="shared" si="8"/>
        <v>65.24</v>
      </c>
      <c r="N45" s="203">
        <f t="shared" si="9"/>
        <v>-0.15190067443286326</v>
      </c>
      <c r="O45" s="202">
        <v>107.75</v>
      </c>
      <c r="P45" s="198">
        <v>326.45400000000006</v>
      </c>
      <c r="Q45" s="199">
        <v>2.39</v>
      </c>
      <c r="R45" s="198">
        <v>12.129999999999999</v>
      </c>
      <c r="S45" s="197">
        <f t="shared" si="10"/>
        <v>448.72400000000005</v>
      </c>
      <c r="T45" s="201">
        <f t="shared" si="5"/>
        <v>0.0026128356210774616</v>
      </c>
      <c r="U45" s="200">
        <v>76.724</v>
      </c>
      <c r="V45" s="198">
        <v>157.48000000000002</v>
      </c>
      <c r="W45" s="199">
        <v>96.183</v>
      </c>
      <c r="X45" s="198">
        <v>110.406</v>
      </c>
      <c r="Y45" s="197">
        <f t="shared" si="11"/>
        <v>440.793</v>
      </c>
      <c r="Z45" s="196">
        <f t="shared" si="12"/>
        <v>0.01799257247733066</v>
      </c>
    </row>
    <row r="46" spans="1:26" ht="18.75" customHeight="1">
      <c r="A46" s="204" t="s">
        <v>402</v>
      </c>
      <c r="B46" s="462" t="s">
        <v>403</v>
      </c>
      <c r="C46" s="202">
        <v>30.745</v>
      </c>
      <c r="D46" s="198">
        <v>10.018</v>
      </c>
      <c r="E46" s="199">
        <v>5.175</v>
      </c>
      <c r="F46" s="198">
        <v>4.1</v>
      </c>
      <c r="G46" s="197">
        <f t="shared" si="7"/>
        <v>50.038000000000004</v>
      </c>
      <c r="H46" s="201">
        <f t="shared" si="1"/>
        <v>0.002306335014358017</v>
      </c>
      <c r="I46" s="200">
        <v>26.279</v>
      </c>
      <c r="J46" s="198">
        <v>17.887</v>
      </c>
      <c r="K46" s="199">
        <v>0.05</v>
      </c>
      <c r="L46" s="198">
        <v>1.286</v>
      </c>
      <c r="M46" s="197">
        <f t="shared" si="8"/>
        <v>45.501999999999995</v>
      </c>
      <c r="N46" s="203">
        <f t="shared" si="9"/>
        <v>0.09968792580545927</v>
      </c>
      <c r="O46" s="202">
        <v>163.928</v>
      </c>
      <c r="P46" s="198">
        <v>132.347</v>
      </c>
      <c r="Q46" s="199">
        <v>9.854000000000003</v>
      </c>
      <c r="R46" s="198">
        <v>8.599</v>
      </c>
      <c r="S46" s="197">
        <f t="shared" si="10"/>
        <v>314.72799999999995</v>
      </c>
      <c r="T46" s="201">
        <f t="shared" si="5"/>
        <v>0.0018326020657474687</v>
      </c>
      <c r="U46" s="200">
        <v>197.87699999999998</v>
      </c>
      <c r="V46" s="198">
        <v>100.104</v>
      </c>
      <c r="W46" s="199">
        <v>1.5310000000000001</v>
      </c>
      <c r="X46" s="198">
        <v>6.247</v>
      </c>
      <c r="Y46" s="197">
        <f t="shared" si="11"/>
        <v>305.759</v>
      </c>
      <c r="Z46" s="196">
        <f t="shared" si="12"/>
        <v>0.02933356009144439</v>
      </c>
    </row>
    <row r="47" spans="1:26" ht="18.75" customHeight="1">
      <c r="A47" s="204" t="s">
        <v>436</v>
      </c>
      <c r="B47" s="462" t="s">
        <v>436</v>
      </c>
      <c r="C47" s="202">
        <v>12.427999999999999</v>
      </c>
      <c r="D47" s="198">
        <v>12.434000000000001</v>
      </c>
      <c r="E47" s="199">
        <v>7.7</v>
      </c>
      <c r="F47" s="198">
        <v>13.882</v>
      </c>
      <c r="G47" s="197">
        <f t="shared" si="7"/>
        <v>46.444</v>
      </c>
      <c r="H47" s="201">
        <f t="shared" si="1"/>
        <v>0.002140681550158754</v>
      </c>
      <c r="I47" s="200">
        <v>11.734</v>
      </c>
      <c r="J47" s="198">
        <v>21.351</v>
      </c>
      <c r="K47" s="199"/>
      <c r="L47" s="198"/>
      <c r="M47" s="197">
        <f t="shared" si="8"/>
        <v>33.085</v>
      </c>
      <c r="N47" s="203">
        <f t="shared" si="9"/>
        <v>0.40377814719661487</v>
      </c>
      <c r="O47" s="202">
        <v>89.43500000000002</v>
      </c>
      <c r="P47" s="198">
        <v>164.161</v>
      </c>
      <c r="Q47" s="199">
        <v>9.43</v>
      </c>
      <c r="R47" s="198">
        <v>20.849999999999998</v>
      </c>
      <c r="S47" s="197">
        <f t="shared" si="10"/>
        <v>283.87600000000003</v>
      </c>
      <c r="T47" s="201">
        <f t="shared" si="5"/>
        <v>0.0016529566610410532</v>
      </c>
      <c r="U47" s="200">
        <v>89.359</v>
      </c>
      <c r="V47" s="198">
        <v>148.43799999999996</v>
      </c>
      <c r="W47" s="199">
        <v>6.825000000000001</v>
      </c>
      <c r="X47" s="198">
        <v>15.440000000000001</v>
      </c>
      <c r="Y47" s="197">
        <f t="shared" si="11"/>
        <v>260.06199999999995</v>
      </c>
      <c r="Z47" s="196">
        <f t="shared" si="12"/>
        <v>0.09157047165675913</v>
      </c>
    </row>
    <row r="48" spans="1:26" ht="18.75" customHeight="1">
      <c r="A48" s="204" t="s">
        <v>439</v>
      </c>
      <c r="B48" s="462" t="s">
        <v>440</v>
      </c>
      <c r="C48" s="202">
        <v>11</v>
      </c>
      <c r="D48" s="198">
        <v>24</v>
      </c>
      <c r="E48" s="199">
        <v>2.98</v>
      </c>
      <c r="F48" s="198">
        <v>8</v>
      </c>
      <c r="G48" s="197">
        <f t="shared" si="7"/>
        <v>45.98</v>
      </c>
      <c r="H48" s="201">
        <f t="shared" si="1"/>
        <v>0.0021192950149922377</v>
      </c>
      <c r="I48" s="200">
        <v>17.94</v>
      </c>
      <c r="J48" s="198">
        <v>21.034</v>
      </c>
      <c r="K48" s="199">
        <v>0.97</v>
      </c>
      <c r="L48" s="198">
        <v>0.86</v>
      </c>
      <c r="M48" s="197">
        <f t="shared" si="8"/>
        <v>40.804</v>
      </c>
      <c r="N48" s="203" t="s">
        <v>51</v>
      </c>
      <c r="O48" s="202">
        <v>82.77</v>
      </c>
      <c r="P48" s="198">
        <v>134.912</v>
      </c>
      <c r="Q48" s="199">
        <v>54.315999999999995</v>
      </c>
      <c r="R48" s="198">
        <v>61.80500000000001</v>
      </c>
      <c r="S48" s="197">
        <f t="shared" si="10"/>
        <v>333.803</v>
      </c>
      <c r="T48" s="201">
        <f t="shared" si="5"/>
        <v>0.001943672210139239</v>
      </c>
      <c r="U48" s="200">
        <v>143.82100000000003</v>
      </c>
      <c r="V48" s="198">
        <v>213.75399999999996</v>
      </c>
      <c r="W48" s="199">
        <v>51.206999999999994</v>
      </c>
      <c r="X48" s="198">
        <v>54.552</v>
      </c>
      <c r="Y48" s="197">
        <f t="shared" si="11"/>
        <v>463.334</v>
      </c>
      <c r="Z48" s="196">
        <f t="shared" si="12"/>
        <v>-0.2795629071037308</v>
      </c>
    </row>
    <row r="49" spans="1:26" ht="18.75" customHeight="1">
      <c r="A49" s="204" t="s">
        <v>437</v>
      </c>
      <c r="B49" s="462" t="s">
        <v>437</v>
      </c>
      <c r="C49" s="202">
        <v>13.9</v>
      </c>
      <c r="D49" s="198">
        <v>7.140000000000001</v>
      </c>
      <c r="E49" s="199">
        <v>4.769</v>
      </c>
      <c r="F49" s="198">
        <v>12.897</v>
      </c>
      <c r="G49" s="197">
        <f t="shared" si="7"/>
        <v>38.705999999999996</v>
      </c>
      <c r="H49" s="201">
        <f t="shared" si="1"/>
        <v>0.001784024202920608</v>
      </c>
      <c r="I49" s="200">
        <v>4</v>
      </c>
      <c r="J49" s="198">
        <v>10</v>
      </c>
      <c r="K49" s="199">
        <v>1.9309999999999998</v>
      </c>
      <c r="L49" s="198">
        <v>2.6069999999999998</v>
      </c>
      <c r="M49" s="197">
        <f t="shared" si="8"/>
        <v>18.538</v>
      </c>
      <c r="N49" s="203">
        <f t="shared" si="9"/>
        <v>1.087927500269716</v>
      </c>
      <c r="O49" s="202">
        <v>57.482</v>
      </c>
      <c r="P49" s="198">
        <v>49.24</v>
      </c>
      <c r="Q49" s="199">
        <v>51.30900000000001</v>
      </c>
      <c r="R49" s="198">
        <v>100.12700000000004</v>
      </c>
      <c r="S49" s="197">
        <f t="shared" si="10"/>
        <v>258.158</v>
      </c>
      <c r="T49" s="201">
        <f t="shared" si="5"/>
        <v>0.0015032055746207365</v>
      </c>
      <c r="U49" s="200">
        <v>54.94</v>
      </c>
      <c r="V49" s="198">
        <v>73.4</v>
      </c>
      <c r="W49" s="199">
        <v>31.676999999999996</v>
      </c>
      <c r="X49" s="198">
        <v>43.965999999999994</v>
      </c>
      <c r="Y49" s="197">
        <f t="shared" si="11"/>
        <v>203.983</v>
      </c>
      <c r="Z49" s="196">
        <f t="shared" si="12"/>
        <v>0.26558585764499987</v>
      </c>
    </row>
    <row r="50" spans="1:26" ht="18.75" customHeight="1">
      <c r="A50" s="204" t="s">
        <v>448</v>
      </c>
      <c r="B50" s="462" t="s">
        <v>448</v>
      </c>
      <c r="C50" s="202">
        <v>10.7</v>
      </c>
      <c r="D50" s="198">
        <v>24.8</v>
      </c>
      <c r="E50" s="199">
        <v>0.687</v>
      </c>
      <c r="F50" s="198">
        <v>2.106</v>
      </c>
      <c r="G50" s="197">
        <f t="shared" si="7"/>
        <v>38.293</v>
      </c>
      <c r="H50" s="201">
        <f t="shared" si="1"/>
        <v>0.0017649883429555844</v>
      </c>
      <c r="I50" s="200">
        <v>5.109999999999999</v>
      </c>
      <c r="J50" s="198">
        <v>11.219999999999999</v>
      </c>
      <c r="K50" s="199">
        <v>4.54</v>
      </c>
      <c r="L50" s="198">
        <v>9.572000000000001</v>
      </c>
      <c r="M50" s="197">
        <f t="shared" si="8"/>
        <v>30.442</v>
      </c>
      <c r="N50" s="203">
        <f t="shared" si="9"/>
        <v>0.25790026936469346</v>
      </c>
      <c r="O50" s="202">
        <v>51.13000000000001</v>
      </c>
      <c r="P50" s="198">
        <v>111.06</v>
      </c>
      <c r="Q50" s="199">
        <v>4.7829999999999995</v>
      </c>
      <c r="R50" s="198">
        <v>9.261</v>
      </c>
      <c r="S50" s="197">
        <f t="shared" si="10"/>
        <v>176.23399999999998</v>
      </c>
      <c r="T50" s="201">
        <f t="shared" si="5"/>
        <v>0.001026177500746484</v>
      </c>
      <c r="U50" s="200">
        <v>76.25</v>
      </c>
      <c r="V50" s="198">
        <v>116.19999999999999</v>
      </c>
      <c r="W50" s="199">
        <v>49.45399999999999</v>
      </c>
      <c r="X50" s="198">
        <v>60.579</v>
      </c>
      <c r="Y50" s="197">
        <f t="shared" si="11"/>
        <v>302.483</v>
      </c>
      <c r="Z50" s="196">
        <f t="shared" si="12"/>
        <v>-0.41737552193015814</v>
      </c>
    </row>
    <row r="51" spans="1:26" ht="18.75" customHeight="1">
      <c r="A51" s="204" t="s">
        <v>404</v>
      </c>
      <c r="B51" s="462" t="s">
        <v>405</v>
      </c>
      <c r="C51" s="202">
        <v>18.585</v>
      </c>
      <c r="D51" s="198">
        <v>12.239</v>
      </c>
      <c r="E51" s="199">
        <v>2.05</v>
      </c>
      <c r="F51" s="198">
        <v>2.987</v>
      </c>
      <c r="G51" s="197">
        <f t="shared" si="7"/>
        <v>35.861000000000004</v>
      </c>
      <c r="H51" s="201">
        <f t="shared" si="1"/>
        <v>0.0016528934000138464</v>
      </c>
      <c r="I51" s="200">
        <v>24.203999999999997</v>
      </c>
      <c r="J51" s="198">
        <v>18.171999999999997</v>
      </c>
      <c r="K51" s="199">
        <v>2.54</v>
      </c>
      <c r="L51" s="198">
        <v>2.5</v>
      </c>
      <c r="M51" s="197">
        <f t="shared" si="8"/>
        <v>47.41599999999999</v>
      </c>
      <c r="N51" s="203">
        <f t="shared" si="9"/>
        <v>-0.24369411169225552</v>
      </c>
      <c r="O51" s="202">
        <v>613.2510000000001</v>
      </c>
      <c r="P51" s="198">
        <v>201.0110000000002</v>
      </c>
      <c r="Q51" s="199">
        <v>13.446999999999994</v>
      </c>
      <c r="R51" s="198">
        <v>15.221</v>
      </c>
      <c r="S51" s="197">
        <f t="shared" si="10"/>
        <v>842.9300000000003</v>
      </c>
      <c r="T51" s="201">
        <f t="shared" si="5"/>
        <v>0.004908223161842971</v>
      </c>
      <c r="U51" s="200">
        <v>241.0910000000001</v>
      </c>
      <c r="V51" s="198">
        <v>129.00900000000004</v>
      </c>
      <c r="W51" s="199">
        <v>20.800000000000004</v>
      </c>
      <c r="X51" s="198">
        <v>15.682000000000004</v>
      </c>
      <c r="Y51" s="197">
        <f t="shared" si="11"/>
        <v>406.58200000000016</v>
      </c>
      <c r="Z51" s="196">
        <f t="shared" si="12"/>
        <v>1.0732103241166602</v>
      </c>
    </row>
    <row r="52" spans="1:26" ht="18.75" customHeight="1">
      <c r="A52" s="204" t="s">
        <v>380</v>
      </c>
      <c r="B52" s="462" t="s">
        <v>381</v>
      </c>
      <c r="C52" s="202">
        <v>5.9159999999999995</v>
      </c>
      <c r="D52" s="198">
        <v>28.090999999999998</v>
      </c>
      <c r="E52" s="199">
        <v>0.305</v>
      </c>
      <c r="F52" s="198">
        <v>0.1</v>
      </c>
      <c r="G52" s="197">
        <f t="shared" si="7"/>
        <v>34.412</v>
      </c>
      <c r="H52" s="201">
        <f t="shared" si="1"/>
        <v>0.0015861065692891016</v>
      </c>
      <c r="I52" s="200">
        <v>11.309000000000001</v>
      </c>
      <c r="J52" s="198">
        <v>24.294000000000004</v>
      </c>
      <c r="K52" s="199">
        <v>2.4690000000000003</v>
      </c>
      <c r="L52" s="198">
        <v>1.523</v>
      </c>
      <c r="M52" s="197">
        <f t="shared" si="8"/>
        <v>39.59500000000001</v>
      </c>
      <c r="N52" s="203">
        <f t="shared" si="9"/>
        <v>-0.13090036620785483</v>
      </c>
      <c r="O52" s="202">
        <v>77.887</v>
      </c>
      <c r="P52" s="198">
        <v>218.839</v>
      </c>
      <c r="Q52" s="199">
        <v>2.898</v>
      </c>
      <c r="R52" s="198">
        <v>6.395999999999999</v>
      </c>
      <c r="S52" s="197">
        <f t="shared" si="10"/>
        <v>306.02000000000004</v>
      </c>
      <c r="T52" s="201">
        <f t="shared" si="5"/>
        <v>0.0017818970163444008</v>
      </c>
      <c r="U52" s="200">
        <v>70.24900000000004</v>
      </c>
      <c r="V52" s="198">
        <v>200.2090000000001</v>
      </c>
      <c r="W52" s="199">
        <v>35.69700000000001</v>
      </c>
      <c r="X52" s="198">
        <v>38.525000000000006</v>
      </c>
      <c r="Y52" s="197">
        <f t="shared" si="11"/>
        <v>344.6800000000002</v>
      </c>
      <c r="Z52" s="196">
        <f t="shared" si="12"/>
        <v>-0.11216200533828513</v>
      </c>
    </row>
    <row r="53" spans="1:26" ht="18.75" customHeight="1">
      <c r="A53" s="204" t="s">
        <v>400</v>
      </c>
      <c r="B53" s="462" t="s">
        <v>401</v>
      </c>
      <c r="C53" s="202">
        <v>0</v>
      </c>
      <c r="D53" s="198">
        <v>0</v>
      </c>
      <c r="E53" s="199">
        <v>16.197</v>
      </c>
      <c r="F53" s="198">
        <v>18.21</v>
      </c>
      <c r="G53" s="197">
        <f t="shared" si="7"/>
        <v>34.407</v>
      </c>
      <c r="H53" s="201">
        <f t="shared" si="1"/>
        <v>0.001585876110936014</v>
      </c>
      <c r="I53" s="200">
        <v>0</v>
      </c>
      <c r="J53" s="198">
        <v>0</v>
      </c>
      <c r="K53" s="199">
        <v>13.319</v>
      </c>
      <c r="L53" s="198">
        <v>16.958</v>
      </c>
      <c r="M53" s="197">
        <f t="shared" si="8"/>
        <v>30.277</v>
      </c>
      <c r="N53" s="203">
        <f t="shared" si="9"/>
        <v>0.13640717376226164</v>
      </c>
      <c r="O53" s="202">
        <v>0</v>
      </c>
      <c r="P53" s="198">
        <v>0</v>
      </c>
      <c r="Q53" s="199">
        <v>125.566</v>
      </c>
      <c r="R53" s="198">
        <v>155.03900000000002</v>
      </c>
      <c r="S53" s="197">
        <f t="shared" si="10"/>
        <v>280.605</v>
      </c>
      <c r="T53" s="201">
        <f t="shared" si="5"/>
        <v>0.001633910242047319</v>
      </c>
      <c r="U53" s="200">
        <v>47.614999999999995</v>
      </c>
      <c r="V53" s="198">
        <v>57.07099999999999</v>
      </c>
      <c r="W53" s="199">
        <v>92.89999999999999</v>
      </c>
      <c r="X53" s="198">
        <v>152.733</v>
      </c>
      <c r="Y53" s="197">
        <f t="shared" si="11"/>
        <v>350.31899999999996</v>
      </c>
      <c r="Z53" s="196">
        <f t="shared" si="12"/>
        <v>-0.19900148150685504</v>
      </c>
    </row>
    <row r="54" spans="1:26" ht="18.75" customHeight="1">
      <c r="A54" s="204" t="s">
        <v>412</v>
      </c>
      <c r="B54" s="462" t="s">
        <v>413</v>
      </c>
      <c r="C54" s="202">
        <v>0.731</v>
      </c>
      <c r="D54" s="198">
        <v>4.678</v>
      </c>
      <c r="E54" s="199">
        <v>6.74</v>
      </c>
      <c r="F54" s="198">
        <v>21.858</v>
      </c>
      <c r="G54" s="197">
        <f t="shared" si="7"/>
        <v>34.007000000000005</v>
      </c>
      <c r="H54" s="201">
        <f t="shared" si="1"/>
        <v>0.001567439442689018</v>
      </c>
      <c r="I54" s="200">
        <v>2.221</v>
      </c>
      <c r="J54" s="198">
        <v>6.322</v>
      </c>
      <c r="K54" s="199">
        <v>0.7999999999999999</v>
      </c>
      <c r="L54" s="198">
        <v>0.34</v>
      </c>
      <c r="M54" s="197">
        <f t="shared" si="8"/>
        <v>9.683</v>
      </c>
      <c r="N54" s="203">
        <f t="shared" si="9"/>
        <v>2.512031395228752</v>
      </c>
      <c r="O54" s="202">
        <v>29.176000000000002</v>
      </c>
      <c r="P54" s="198">
        <v>69.03699999999999</v>
      </c>
      <c r="Q54" s="199">
        <v>29.374</v>
      </c>
      <c r="R54" s="198">
        <v>64.398</v>
      </c>
      <c r="S54" s="197">
        <f t="shared" si="10"/>
        <v>191.98499999999999</v>
      </c>
      <c r="T54" s="201">
        <f t="shared" si="5"/>
        <v>0.001117892617093261</v>
      </c>
      <c r="U54" s="200">
        <v>37.41</v>
      </c>
      <c r="V54" s="198">
        <v>71.033</v>
      </c>
      <c r="W54" s="199">
        <v>54.961000000000006</v>
      </c>
      <c r="X54" s="198">
        <v>35.61699999999999</v>
      </c>
      <c r="Y54" s="197">
        <f t="shared" si="11"/>
        <v>199.021</v>
      </c>
      <c r="Z54" s="196">
        <f t="shared" si="12"/>
        <v>-0.035353053195391504</v>
      </c>
    </row>
    <row r="55" spans="1:26" ht="18.75" customHeight="1">
      <c r="A55" s="204" t="s">
        <v>418</v>
      </c>
      <c r="B55" s="462" t="s">
        <v>419</v>
      </c>
      <c r="C55" s="202">
        <v>0</v>
      </c>
      <c r="D55" s="198">
        <v>3.59</v>
      </c>
      <c r="E55" s="199">
        <v>13.545000000000002</v>
      </c>
      <c r="F55" s="198">
        <v>15.559000000000001</v>
      </c>
      <c r="G55" s="197">
        <f t="shared" si="7"/>
        <v>32.694</v>
      </c>
      <c r="H55" s="201">
        <f t="shared" si="1"/>
        <v>0.0015069210791682523</v>
      </c>
      <c r="I55" s="200">
        <v>0</v>
      </c>
      <c r="J55" s="198">
        <v>2.119</v>
      </c>
      <c r="K55" s="199">
        <v>5.551</v>
      </c>
      <c r="L55" s="198">
        <v>6.257999999999999</v>
      </c>
      <c r="M55" s="197">
        <f t="shared" si="8"/>
        <v>13.927999999999999</v>
      </c>
      <c r="N55" s="203">
        <f t="shared" si="9"/>
        <v>1.3473578403216546</v>
      </c>
      <c r="O55" s="202">
        <v>2.5</v>
      </c>
      <c r="P55" s="198">
        <v>50.45</v>
      </c>
      <c r="Q55" s="199">
        <v>60.721000000000004</v>
      </c>
      <c r="R55" s="198">
        <v>69.463</v>
      </c>
      <c r="S55" s="197">
        <f t="shared" si="10"/>
        <v>183.13400000000001</v>
      </c>
      <c r="T55" s="201">
        <f t="shared" si="5"/>
        <v>0.0010663549055330223</v>
      </c>
      <c r="U55" s="200">
        <v>9.61</v>
      </c>
      <c r="V55" s="198">
        <v>24.097</v>
      </c>
      <c r="W55" s="199">
        <v>18.18</v>
      </c>
      <c r="X55" s="198">
        <v>28.994000000000003</v>
      </c>
      <c r="Y55" s="197">
        <f t="shared" si="11"/>
        <v>80.881</v>
      </c>
      <c r="Z55" s="196">
        <f t="shared" si="12"/>
        <v>1.264240056379125</v>
      </c>
    </row>
    <row r="56" spans="1:26" ht="18.75" customHeight="1">
      <c r="A56" s="204" t="s">
        <v>468</v>
      </c>
      <c r="B56" s="462" t="s">
        <v>468</v>
      </c>
      <c r="C56" s="202">
        <v>13.527</v>
      </c>
      <c r="D56" s="198">
        <v>14.166</v>
      </c>
      <c r="E56" s="199">
        <v>0.51</v>
      </c>
      <c r="F56" s="198">
        <v>2.6</v>
      </c>
      <c r="G56" s="197">
        <f t="shared" si="7"/>
        <v>30.803</v>
      </c>
      <c r="H56" s="201">
        <f t="shared" si="1"/>
        <v>0.0014197617300305766</v>
      </c>
      <c r="I56" s="200">
        <v>3.02</v>
      </c>
      <c r="J56" s="198">
        <v>4.367</v>
      </c>
      <c r="K56" s="199">
        <v>5.3999999999999995</v>
      </c>
      <c r="L56" s="198">
        <v>4.93</v>
      </c>
      <c r="M56" s="197">
        <f t="shared" si="8"/>
        <v>17.717</v>
      </c>
      <c r="N56" s="203">
        <f t="shared" si="9"/>
        <v>0.7386126319354294</v>
      </c>
      <c r="O56" s="202">
        <v>61.666000000000004</v>
      </c>
      <c r="P56" s="198">
        <v>54.431000000000004</v>
      </c>
      <c r="Q56" s="199">
        <v>2.114</v>
      </c>
      <c r="R56" s="198">
        <v>4.461</v>
      </c>
      <c r="S56" s="197">
        <f t="shared" si="10"/>
        <v>122.67200000000001</v>
      </c>
      <c r="T56" s="201">
        <f t="shared" si="5"/>
        <v>0.000714296028981767</v>
      </c>
      <c r="U56" s="200">
        <v>48.2</v>
      </c>
      <c r="V56" s="198">
        <v>59.35000000000001</v>
      </c>
      <c r="W56" s="199">
        <v>27.431000000000004</v>
      </c>
      <c r="X56" s="198">
        <v>29.971999999999998</v>
      </c>
      <c r="Y56" s="197">
        <f t="shared" si="11"/>
        <v>164.95300000000003</v>
      </c>
      <c r="Z56" s="196">
        <f t="shared" si="12"/>
        <v>-0.25632149763872136</v>
      </c>
    </row>
    <row r="57" spans="1:26" ht="18.75" customHeight="1">
      <c r="A57" s="204" t="s">
        <v>420</v>
      </c>
      <c r="B57" s="462" t="s">
        <v>421</v>
      </c>
      <c r="C57" s="202">
        <v>0.148</v>
      </c>
      <c r="D57" s="198">
        <v>1.144</v>
      </c>
      <c r="E57" s="199">
        <v>8.831</v>
      </c>
      <c r="F57" s="198">
        <v>12.966</v>
      </c>
      <c r="G57" s="197">
        <f t="shared" si="7"/>
        <v>23.089</v>
      </c>
      <c r="H57" s="201">
        <f t="shared" si="1"/>
        <v>0.0010642105828872505</v>
      </c>
      <c r="I57" s="200">
        <v>0.257</v>
      </c>
      <c r="J57" s="198">
        <v>2.277</v>
      </c>
      <c r="K57" s="199">
        <v>5.017</v>
      </c>
      <c r="L57" s="198">
        <v>6.5249999999999995</v>
      </c>
      <c r="M57" s="197">
        <f t="shared" si="8"/>
        <v>14.076</v>
      </c>
      <c r="N57" s="203">
        <f t="shared" si="9"/>
        <v>0.6403097470872405</v>
      </c>
      <c r="O57" s="202">
        <v>7.720000000000001</v>
      </c>
      <c r="P57" s="198">
        <v>12.492</v>
      </c>
      <c r="Q57" s="199">
        <v>61.650000000000006</v>
      </c>
      <c r="R57" s="198">
        <v>80.00800000000002</v>
      </c>
      <c r="S57" s="197">
        <f t="shared" si="10"/>
        <v>161.87000000000003</v>
      </c>
      <c r="T57" s="201">
        <f t="shared" si="5"/>
        <v>0.0009425386250430304</v>
      </c>
      <c r="U57" s="200">
        <v>4.127</v>
      </c>
      <c r="V57" s="198">
        <v>13.211999999999998</v>
      </c>
      <c r="W57" s="199">
        <v>49.69</v>
      </c>
      <c r="X57" s="198">
        <v>54.10700000000001</v>
      </c>
      <c r="Y57" s="197">
        <f t="shared" si="11"/>
        <v>121.13600000000001</v>
      </c>
      <c r="Z57" s="196">
        <f t="shared" si="12"/>
        <v>0.3362666754721968</v>
      </c>
    </row>
    <row r="58" spans="1:26" ht="18.75" customHeight="1">
      <c r="A58" s="204" t="s">
        <v>435</v>
      </c>
      <c r="B58" s="462" t="s">
        <v>469</v>
      </c>
      <c r="C58" s="202">
        <v>7</v>
      </c>
      <c r="D58" s="198">
        <v>14</v>
      </c>
      <c r="E58" s="199">
        <v>0</v>
      </c>
      <c r="F58" s="198">
        <v>0</v>
      </c>
      <c r="G58" s="197">
        <f t="shared" si="7"/>
        <v>21</v>
      </c>
      <c r="H58" s="201">
        <f t="shared" si="1"/>
        <v>0.0009679250829673119</v>
      </c>
      <c r="I58" s="200">
        <v>3</v>
      </c>
      <c r="J58" s="198">
        <v>7.8</v>
      </c>
      <c r="K58" s="199"/>
      <c r="L58" s="198"/>
      <c r="M58" s="197">
        <f t="shared" si="8"/>
        <v>10.8</v>
      </c>
      <c r="N58" s="203">
        <f t="shared" si="9"/>
        <v>0.9444444444444444</v>
      </c>
      <c r="O58" s="202">
        <v>40.5</v>
      </c>
      <c r="P58" s="198">
        <v>94</v>
      </c>
      <c r="Q58" s="199"/>
      <c r="R58" s="198"/>
      <c r="S58" s="197">
        <f t="shared" si="10"/>
        <v>134.5</v>
      </c>
      <c r="T58" s="201">
        <f t="shared" si="5"/>
        <v>0.0007831682527230961</v>
      </c>
      <c r="U58" s="200">
        <v>46.5</v>
      </c>
      <c r="V58" s="198">
        <v>167.8</v>
      </c>
      <c r="W58" s="199"/>
      <c r="X58" s="198"/>
      <c r="Y58" s="197">
        <f t="shared" si="11"/>
        <v>214.3</v>
      </c>
      <c r="Z58" s="196">
        <f t="shared" si="12"/>
        <v>-0.37237517498833417</v>
      </c>
    </row>
    <row r="59" spans="1:26" ht="18.75" customHeight="1">
      <c r="A59" s="204" t="s">
        <v>470</v>
      </c>
      <c r="B59" s="462" t="s">
        <v>471</v>
      </c>
      <c r="C59" s="202">
        <v>5</v>
      </c>
      <c r="D59" s="198">
        <v>15.9</v>
      </c>
      <c r="E59" s="199">
        <v>0</v>
      </c>
      <c r="F59" s="198">
        <v>0</v>
      </c>
      <c r="G59" s="197">
        <f t="shared" si="7"/>
        <v>20.9</v>
      </c>
      <c r="H59" s="201">
        <f t="shared" si="1"/>
        <v>0.0009633159159055627</v>
      </c>
      <c r="I59" s="200">
        <v>5</v>
      </c>
      <c r="J59" s="198">
        <v>16.8</v>
      </c>
      <c r="K59" s="199"/>
      <c r="L59" s="198"/>
      <c r="M59" s="197">
        <f t="shared" si="8"/>
        <v>21.8</v>
      </c>
      <c r="N59" s="203">
        <f t="shared" si="9"/>
        <v>-0.041284403669724856</v>
      </c>
      <c r="O59" s="202">
        <v>36</v>
      </c>
      <c r="P59" s="198">
        <v>73.8</v>
      </c>
      <c r="Q59" s="199"/>
      <c r="R59" s="198"/>
      <c r="S59" s="197">
        <f t="shared" si="10"/>
        <v>109.8</v>
      </c>
      <c r="T59" s="201">
        <f t="shared" si="5"/>
        <v>0.0006393447892118658</v>
      </c>
      <c r="U59" s="200">
        <v>35.04</v>
      </c>
      <c r="V59" s="198">
        <v>88.3</v>
      </c>
      <c r="W59" s="199">
        <v>0</v>
      </c>
      <c r="X59" s="198">
        <v>0</v>
      </c>
      <c r="Y59" s="197">
        <f t="shared" si="11"/>
        <v>123.34</v>
      </c>
      <c r="Z59" s="196">
        <f t="shared" si="12"/>
        <v>-0.10977784984595429</v>
      </c>
    </row>
    <row r="60" spans="1:26" ht="18.75" customHeight="1">
      <c r="A60" s="204" t="s">
        <v>406</v>
      </c>
      <c r="B60" s="462" t="s">
        <v>407</v>
      </c>
      <c r="C60" s="202">
        <v>1.729</v>
      </c>
      <c r="D60" s="198">
        <v>6.0809999999999995</v>
      </c>
      <c r="E60" s="199">
        <v>5.257999999999999</v>
      </c>
      <c r="F60" s="198">
        <v>7.359999999999999</v>
      </c>
      <c r="G60" s="197">
        <f t="shared" si="7"/>
        <v>20.427999999999997</v>
      </c>
      <c r="H60" s="201">
        <f t="shared" si="1"/>
        <v>0.0009415606473741068</v>
      </c>
      <c r="I60" s="200">
        <v>3.4759999999999995</v>
      </c>
      <c r="J60" s="198">
        <v>5.815</v>
      </c>
      <c r="K60" s="199">
        <v>3.198</v>
      </c>
      <c r="L60" s="198">
        <v>3.6</v>
      </c>
      <c r="M60" s="197">
        <f t="shared" si="8"/>
        <v>16.089000000000002</v>
      </c>
      <c r="N60" s="203">
        <f t="shared" si="9"/>
        <v>0.2696873640375408</v>
      </c>
      <c r="O60" s="202">
        <v>17.099999999999994</v>
      </c>
      <c r="P60" s="198">
        <v>33.47099999999999</v>
      </c>
      <c r="Q60" s="199">
        <v>52.897999999999996</v>
      </c>
      <c r="R60" s="198">
        <v>57.44900000000003</v>
      </c>
      <c r="S60" s="197">
        <f t="shared" si="10"/>
        <v>160.918</v>
      </c>
      <c r="T60" s="201">
        <f t="shared" si="5"/>
        <v>0.0009369953077449456</v>
      </c>
      <c r="U60" s="200">
        <v>32.76399999999999</v>
      </c>
      <c r="V60" s="198">
        <v>60.237000000000016</v>
      </c>
      <c r="W60" s="199">
        <v>36.04600000000001</v>
      </c>
      <c r="X60" s="198">
        <v>40.772000000000006</v>
      </c>
      <c r="Y60" s="197">
        <f t="shared" si="11"/>
        <v>169.81900000000002</v>
      </c>
      <c r="Z60" s="196">
        <f t="shared" si="12"/>
        <v>-0.05241462969396837</v>
      </c>
    </row>
    <row r="61" spans="1:26" ht="18.75" customHeight="1">
      <c r="A61" s="204" t="s">
        <v>382</v>
      </c>
      <c r="B61" s="462" t="s">
        <v>472</v>
      </c>
      <c r="C61" s="202">
        <v>0</v>
      </c>
      <c r="D61" s="198">
        <v>0</v>
      </c>
      <c r="E61" s="199">
        <v>13.6</v>
      </c>
      <c r="F61" s="198">
        <v>6.819999999999999</v>
      </c>
      <c r="G61" s="197">
        <f t="shared" si="7"/>
        <v>20.419999999999998</v>
      </c>
      <c r="H61" s="201">
        <f t="shared" si="1"/>
        <v>0.0009411919140091669</v>
      </c>
      <c r="I61" s="200"/>
      <c r="J61" s="198"/>
      <c r="K61" s="199">
        <v>3.5</v>
      </c>
      <c r="L61" s="198">
        <v>3.4</v>
      </c>
      <c r="M61" s="197">
        <f t="shared" si="8"/>
        <v>6.9</v>
      </c>
      <c r="N61" s="203">
        <f t="shared" si="9"/>
        <v>1.959420289855072</v>
      </c>
      <c r="O61" s="202"/>
      <c r="P61" s="198"/>
      <c r="Q61" s="199">
        <v>32.067</v>
      </c>
      <c r="R61" s="198">
        <v>9.02</v>
      </c>
      <c r="S61" s="197">
        <f t="shared" si="10"/>
        <v>41.087</v>
      </c>
      <c r="T61" s="201">
        <f t="shared" si="5"/>
        <v>0.00023924188847311415</v>
      </c>
      <c r="U61" s="200"/>
      <c r="V61" s="198"/>
      <c r="W61" s="199">
        <v>21.5</v>
      </c>
      <c r="X61" s="198">
        <v>3.6</v>
      </c>
      <c r="Y61" s="197">
        <f t="shared" si="11"/>
        <v>25.1</v>
      </c>
      <c r="Z61" s="196">
        <f t="shared" si="12"/>
        <v>0.6369322709163348</v>
      </c>
    </row>
    <row r="62" spans="1:26" ht="18.75" customHeight="1" thickBot="1">
      <c r="A62" s="195" t="s">
        <v>59</v>
      </c>
      <c r="B62" s="463" t="s">
        <v>59</v>
      </c>
      <c r="C62" s="193">
        <v>22.503000000000004</v>
      </c>
      <c r="D62" s="189">
        <v>57.582</v>
      </c>
      <c r="E62" s="190">
        <v>143.349</v>
      </c>
      <c r="F62" s="189">
        <v>210.18800000000002</v>
      </c>
      <c r="G62" s="188">
        <f t="shared" si="7"/>
        <v>433.622</v>
      </c>
      <c r="H62" s="192">
        <f t="shared" si="1"/>
        <v>0.0199863623964977</v>
      </c>
      <c r="I62" s="191">
        <v>176.60799999999995</v>
      </c>
      <c r="J62" s="189">
        <v>198.595</v>
      </c>
      <c r="K62" s="190">
        <v>139.07600000000005</v>
      </c>
      <c r="L62" s="189">
        <v>234.28100000000003</v>
      </c>
      <c r="M62" s="188">
        <f t="shared" si="8"/>
        <v>748.5600000000001</v>
      </c>
      <c r="N62" s="194">
        <f t="shared" si="9"/>
        <v>-0.4207251255744363</v>
      </c>
      <c r="O62" s="193">
        <v>502.6240000000001</v>
      </c>
      <c r="P62" s="189">
        <v>1369.767</v>
      </c>
      <c r="Q62" s="190">
        <v>1166.2249999999992</v>
      </c>
      <c r="R62" s="189">
        <v>1753.4209999999998</v>
      </c>
      <c r="S62" s="188">
        <f t="shared" si="10"/>
        <v>4792.036999999998</v>
      </c>
      <c r="T62" s="192">
        <f t="shared" si="5"/>
        <v>0.0279031319276909</v>
      </c>
      <c r="U62" s="191">
        <v>1484.8490000000004</v>
      </c>
      <c r="V62" s="189">
        <v>1681.5369999999998</v>
      </c>
      <c r="W62" s="190">
        <v>1178.1809999999994</v>
      </c>
      <c r="X62" s="189">
        <v>1516.6749999999997</v>
      </c>
      <c r="Y62" s="188">
        <f t="shared" si="11"/>
        <v>5861.242</v>
      </c>
      <c r="Z62" s="187">
        <f t="shared" si="12"/>
        <v>-0.18241952814778872</v>
      </c>
    </row>
    <row r="63" spans="1:2" ht="16.5" thickTop="1">
      <c r="A63" s="186" t="s">
        <v>44</v>
      </c>
      <c r="B63" s="186"/>
    </row>
    <row r="64" spans="1:2" ht="15.75">
      <c r="A64" s="186" t="s">
        <v>43</v>
      </c>
      <c r="B64" s="186"/>
    </row>
    <row r="65" spans="1:3" ht="14.25">
      <c r="A65" s="464" t="s">
        <v>129</v>
      </c>
      <c r="B65" s="465"/>
      <c r="C65" s="465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63:Z65536 N63:N65536 Z3 N3 N5:N8 Z5:Z8">
    <cfRule type="cellIs" priority="3" dxfId="69" operator="lessThan" stopIfTrue="1">
      <formula>0</formula>
    </cfRule>
  </conditionalFormatting>
  <conditionalFormatting sqref="Z9:Z62 N9:N62">
    <cfRule type="cellIs" priority="4" dxfId="69" operator="lessThan" stopIfTrue="1">
      <formula>0</formula>
    </cfRule>
    <cfRule type="cellIs" priority="5" dxfId="71" operator="greaterThanOrEqual" stopIfTrue="1">
      <formula>0</formula>
    </cfRule>
  </conditionalFormatting>
  <conditionalFormatting sqref="H6:H8">
    <cfRule type="cellIs" priority="2" dxfId="69" operator="lessThan" stopIfTrue="1">
      <formula>0</formula>
    </cfRule>
  </conditionalFormatting>
  <conditionalFormatting sqref="T6:T8">
    <cfRule type="cellIs" priority="1" dxfId="69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3"/>
  <sheetViews>
    <sheetView showGridLines="0" zoomScale="76" zoomScaleNormal="76" zoomScalePageLayoutView="0" workbookViewId="0" topLeftCell="A1">
      <selection activeCell="H11" sqref="H11"/>
    </sheetView>
  </sheetViews>
  <sheetFormatPr defaultColWidth="8.00390625" defaultRowHeight="15"/>
  <cols>
    <col min="1" max="1" width="25.421875" style="185" customWidth="1"/>
    <col min="2" max="2" width="38.140625" style="185" customWidth="1"/>
    <col min="3" max="4" width="12.421875" style="185" bestFit="1" customWidth="1"/>
    <col min="5" max="5" width="8.57421875" style="185" bestFit="1" customWidth="1"/>
    <col min="6" max="6" width="10.57421875" style="185" bestFit="1" customWidth="1"/>
    <col min="7" max="7" width="11.7109375" style="185" customWidth="1"/>
    <col min="8" max="8" width="10.7109375" style="185" customWidth="1"/>
    <col min="9" max="10" width="11.57421875" style="185" bestFit="1" customWidth="1"/>
    <col min="11" max="11" width="9.00390625" style="185" bestFit="1" customWidth="1"/>
    <col min="12" max="12" width="10.57421875" style="185" bestFit="1" customWidth="1"/>
    <col min="13" max="13" width="11.57421875" style="185" bestFit="1" customWidth="1"/>
    <col min="14" max="14" width="9.421875" style="185" customWidth="1"/>
    <col min="15" max="15" width="11.57421875" style="185" bestFit="1" customWidth="1"/>
    <col min="16" max="16" width="12.421875" style="185" bestFit="1" customWidth="1"/>
    <col min="17" max="17" width="9.421875" style="185" customWidth="1"/>
    <col min="18" max="18" width="10.57421875" style="185" bestFit="1" customWidth="1"/>
    <col min="19" max="19" width="11.8515625" style="185" customWidth="1"/>
    <col min="20" max="20" width="10.140625" style="185" customWidth="1"/>
    <col min="21" max="22" width="11.57421875" style="185" bestFit="1" customWidth="1"/>
    <col min="23" max="24" width="10.28125" style="185" customWidth="1"/>
    <col min="25" max="25" width="11.57421875" style="185" bestFit="1" customWidth="1"/>
    <col min="26" max="26" width="9.8515625" style="185" bestFit="1" customWidth="1"/>
    <col min="27" max="16384" width="8.00390625" style="185" customWidth="1"/>
  </cols>
  <sheetData>
    <row r="1" spans="25:26" ht="18.75" thickBot="1">
      <c r="Y1" s="635" t="s">
        <v>28</v>
      </c>
      <c r="Z1" s="636"/>
    </row>
    <row r="2" ht="5.25" customHeight="1" thickBot="1"/>
    <row r="3" spans="1:26" ht="24.75" customHeight="1" thickTop="1">
      <c r="A3" s="637" t="s">
        <v>130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9"/>
    </row>
    <row r="4" spans="1:26" ht="21" customHeight="1" thickBot="1">
      <c r="A4" s="651" t="s">
        <v>46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3"/>
    </row>
    <row r="5" spans="1:26" s="231" customFormat="1" ht="19.5" customHeight="1" thickBot="1" thickTop="1">
      <c r="A5" s="736" t="s">
        <v>125</v>
      </c>
      <c r="B5" s="736" t="s">
        <v>126</v>
      </c>
      <c r="C5" s="658" t="s">
        <v>37</v>
      </c>
      <c r="D5" s="659"/>
      <c r="E5" s="659"/>
      <c r="F5" s="659"/>
      <c r="G5" s="659"/>
      <c r="H5" s="659"/>
      <c r="I5" s="659"/>
      <c r="J5" s="659"/>
      <c r="K5" s="660"/>
      <c r="L5" s="660"/>
      <c r="M5" s="660"/>
      <c r="N5" s="661"/>
      <c r="O5" s="662" t="s">
        <v>36</v>
      </c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61"/>
    </row>
    <row r="6" spans="1:26" s="230" customFormat="1" ht="26.25" customHeight="1" thickBot="1">
      <c r="A6" s="737"/>
      <c r="B6" s="737"/>
      <c r="C6" s="647" t="s">
        <v>455</v>
      </c>
      <c r="D6" s="648"/>
      <c r="E6" s="648"/>
      <c r="F6" s="648"/>
      <c r="G6" s="649"/>
      <c r="H6" s="644" t="s">
        <v>35</v>
      </c>
      <c r="I6" s="647" t="s">
        <v>456</v>
      </c>
      <c r="J6" s="648"/>
      <c r="K6" s="648"/>
      <c r="L6" s="648"/>
      <c r="M6" s="649"/>
      <c r="N6" s="644" t="s">
        <v>34</v>
      </c>
      <c r="O6" s="654" t="s">
        <v>457</v>
      </c>
      <c r="P6" s="648"/>
      <c r="Q6" s="648"/>
      <c r="R6" s="648"/>
      <c r="S6" s="648"/>
      <c r="T6" s="644" t="s">
        <v>35</v>
      </c>
      <c r="U6" s="655" t="s">
        <v>458</v>
      </c>
      <c r="V6" s="656"/>
      <c r="W6" s="656"/>
      <c r="X6" s="656"/>
      <c r="Y6" s="657"/>
      <c r="Z6" s="644" t="s">
        <v>34</v>
      </c>
    </row>
    <row r="7" spans="1:26" s="225" customFormat="1" ht="26.25" customHeight="1">
      <c r="A7" s="738"/>
      <c r="B7" s="738"/>
      <c r="C7" s="627" t="s">
        <v>22</v>
      </c>
      <c r="D7" s="628"/>
      <c r="E7" s="629" t="s">
        <v>21</v>
      </c>
      <c r="F7" s="630"/>
      <c r="G7" s="631" t="s">
        <v>17</v>
      </c>
      <c r="H7" s="645"/>
      <c r="I7" s="627" t="s">
        <v>22</v>
      </c>
      <c r="J7" s="628"/>
      <c r="K7" s="629" t="s">
        <v>21</v>
      </c>
      <c r="L7" s="630"/>
      <c r="M7" s="631" t="s">
        <v>17</v>
      </c>
      <c r="N7" s="645"/>
      <c r="O7" s="628" t="s">
        <v>22</v>
      </c>
      <c r="P7" s="628"/>
      <c r="Q7" s="633" t="s">
        <v>21</v>
      </c>
      <c r="R7" s="628"/>
      <c r="S7" s="631" t="s">
        <v>17</v>
      </c>
      <c r="T7" s="645"/>
      <c r="U7" s="634" t="s">
        <v>22</v>
      </c>
      <c r="V7" s="630"/>
      <c r="W7" s="629" t="s">
        <v>21</v>
      </c>
      <c r="X7" s="650"/>
      <c r="Y7" s="631" t="s">
        <v>17</v>
      </c>
      <c r="Z7" s="645"/>
    </row>
    <row r="8" spans="1:26" s="225" customFormat="1" ht="30" thickBot="1">
      <c r="A8" s="739"/>
      <c r="B8" s="739"/>
      <c r="C8" s="228" t="s">
        <v>19</v>
      </c>
      <c r="D8" s="226" t="s">
        <v>18</v>
      </c>
      <c r="E8" s="227" t="s">
        <v>19</v>
      </c>
      <c r="F8" s="226" t="s">
        <v>18</v>
      </c>
      <c r="G8" s="632"/>
      <c r="H8" s="646"/>
      <c r="I8" s="228" t="s">
        <v>19</v>
      </c>
      <c r="J8" s="226" t="s">
        <v>18</v>
      </c>
      <c r="K8" s="227" t="s">
        <v>19</v>
      </c>
      <c r="L8" s="226" t="s">
        <v>18</v>
      </c>
      <c r="M8" s="632"/>
      <c r="N8" s="646"/>
      <c r="O8" s="229" t="s">
        <v>19</v>
      </c>
      <c r="P8" s="226" t="s">
        <v>18</v>
      </c>
      <c r="Q8" s="227" t="s">
        <v>19</v>
      </c>
      <c r="R8" s="226" t="s">
        <v>18</v>
      </c>
      <c r="S8" s="632"/>
      <c r="T8" s="646"/>
      <c r="U8" s="228" t="s">
        <v>19</v>
      </c>
      <c r="V8" s="226" t="s">
        <v>18</v>
      </c>
      <c r="W8" s="227" t="s">
        <v>19</v>
      </c>
      <c r="X8" s="226" t="s">
        <v>18</v>
      </c>
      <c r="Y8" s="632"/>
      <c r="Z8" s="646"/>
    </row>
    <row r="9" spans="1:26" s="214" customFormat="1" ht="18" customHeight="1" thickBot="1" thickTop="1">
      <c r="A9" s="224" t="s">
        <v>24</v>
      </c>
      <c r="B9" s="460"/>
      <c r="C9" s="223">
        <f>SUM(C10:C20)</f>
        <v>329675</v>
      </c>
      <c r="D9" s="217">
        <f>SUM(D10:D20)</f>
        <v>310356</v>
      </c>
      <c r="E9" s="218">
        <f>SUM(E10:E20)</f>
        <v>2785</v>
      </c>
      <c r="F9" s="217">
        <f>SUM(F10:F20)</f>
        <v>2810</v>
      </c>
      <c r="G9" s="216">
        <f>SUM(C9:F9)</f>
        <v>645626</v>
      </c>
      <c r="H9" s="220">
        <f aca="true" t="shared" si="0" ref="H9:H20">G9/$G$9</f>
        <v>1</v>
      </c>
      <c r="I9" s="219">
        <f>SUM(I10:I20)</f>
        <v>310033</v>
      </c>
      <c r="J9" s="217">
        <f>SUM(J10:J20)</f>
        <v>280914</v>
      </c>
      <c r="K9" s="218">
        <f>SUM(K10:K20)</f>
        <v>3790</v>
      </c>
      <c r="L9" s="217">
        <f>SUM(L10:L20)</f>
        <v>4198</v>
      </c>
      <c r="M9" s="216">
        <f>SUM(I9:L9)</f>
        <v>598935</v>
      </c>
      <c r="N9" s="222">
        <f>IF(ISERROR(G9/M9-1),"         /0",(G9/M9-1))</f>
        <v>0.07795670648734832</v>
      </c>
      <c r="O9" s="221">
        <f>SUM(O10:O20)</f>
        <v>2342039</v>
      </c>
      <c r="P9" s="217">
        <f>SUM(P10:P20)</f>
        <v>2225776</v>
      </c>
      <c r="Q9" s="218">
        <f>SUM(Q10:Q20)</f>
        <v>21884</v>
      </c>
      <c r="R9" s="217">
        <f>SUM(R10:R20)</f>
        <v>20901</v>
      </c>
      <c r="S9" s="216">
        <f>SUM(O9:R9)</f>
        <v>4610600</v>
      </c>
      <c r="T9" s="220">
        <f aca="true" t="shared" si="1" ref="T9:T20">S9/$S$9</f>
        <v>1</v>
      </c>
      <c r="U9" s="219">
        <f>SUM(U10:U20)</f>
        <v>2043473</v>
      </c>
      <c r="V9" s="217">
        <f>SUM(V10:V20)</f>
        <v>1965170</v>
      </c>
      <c r="W9" s="218">
        <f>SUM(W10:W20)</f>
        <v>26290</v>
      </c>
      <c r="X9" s="217">
        <f>SUM(X10:X20)</f>
        <v>27887</v>
      </c>
      <c r="Y9" s="216">
        <f>SUM(U9:X9)</f>
        <v>4062820</v>
      </c>
      <c r="Z9" s="215">
        <f>IF(ISERROR(S9/Y9-1),"         /0",(S9/Y9-1))</f>
        <v>0.13482753358504684</v>
      </c>
    </row>
    <row r="10" spans="1:26" ht="18.75" customHeight="1" thickTop="1">
      <c r="A10" s="213" t="s">
        <v>341</v>
      </c>
      <c r="B10" s="461" t="s">
        <v>342</v>
      </c>
      <c r="C10" s="211">
        <v>217841</v>
      </c>
      <c r="D10" s="207">
        <v>213416</v>
      </c>
      <c r="E10" s="208">
        <v>339</v>
      </c>
      <c r="F10" s="207">
        <v>565</v>
      </c>
      <c r="G10" s="206">
        <f>SUM(C10:F10)</f>
        <v>432161</v>
      </c>
      <c r="H10" s="210">
        <f t="shared" si="0"/>
        <v>0.6693674046584246</v>
      </c>
      <c r="I10" s="209">
        <v>185836</v>
      </c>
      <c r="J10" s="207">
        <v>178057</v>
      </c>
      <c r="K10" s="208">
        <v>1205</v>
      </c>
      <c r="L10" s="207">
        <v>1450</v>
      </c>
      <c r="M10" s="206">
        <f>SUM(I10:L10)</f>
        <v>366548</v>
      </c>
      <c r="N10" s="212">
        <f>IF(ISERROR(G10/M10-1),"         /0",(G10/M10-1))</f>
        <v>0.17900247716533713</v>
      </c>
      <c r="O10" s="211">
        <v>1522041</v>
      </c>
      <c r="P10" s="207">
        <v>1485063</v>
      </c>
      <c r="Q10" s="208">
        <v>6728</v>
      </c>
      <c r="R10" s="207">
        <v>7156</v>
      </c>
      <c r="S10" s="206">
        <f>SUM(O10:R10)</f>
        <v>3020988</v>
      </c>
      <c r="T10" s="210">
        <f t="shared" si="1"/>
        <v>0.6552266516288553</v>
      </c>
      <c r="U10" s="209">
        <v>1233836</v>
      </c>
      <c r="V10" s="207">
        <v>1213458</v>
      </c>
      <c r="W10" s="208">
        <v>9641</v>
      </c>
      <c r="X10" s="207">
        <v>10599</v>
      </c>
      <c r="Y10" s="206">
        <f>SUM(U10:X10)</f>
        <v>2467534</v>
      </c>
      <c r="Z10" s="205">
        <f>IF(ISERROR(S10/Y10-1),"         /0",IF(S10/Y10&gt;5,"  *  ",(S10/Y10-1)))</f>
        <v>0.22429437649086092</v>
      </c>
    </row>
    <row r="11" spans="1:26" ht="18.75" customHeight="1">
      <c r="A11" s="204" t="s">
        <v>343</v>
      </c>
      <c r="B11" s="462" t="s">
        <v>344</v>
      </c>
      <c r="C11" s="202">
        <v>39227</v>
      </c>
      <c r="D11" s="198">
        <v>32441</v>
      </c>
      <c r="E11" s="199">
        <v>30</v>
      </c>
      <c r="F11" s="198">
        <v>13</v>
      </c>
      <c r="G11" s="197">
        <f>SUM(C11:F11)</f>
        <v>71711</v>
      </c>
      <c r="H11" s="201">
        <f t="shared" si="0"/>
        <v>0.11107204480612615</v>
      </c>
      <c r="I11" s="200">
        <v>44450</v>
      </c>
      <c r="J11" s="198">
        <v>33756</v>
      </c>
      <c r="K11" s="199">
        <v>29</v>
      </c>
      <c r="L11" s="198">
        <v>36</v>
      </c>
      <c r="M11" s="197">
        <f>SUM(I11:L11)</f>
        <v>78271</v>
      </c>
      <c r="N11" s="203">
        <f>IF(ISERROR(G11/M11-1),"         /0",(G11/M11-1))</f>
        <v>-0.08381137330556654</v>
      </c>
      <c r="O11" s="202">
        <v>281475</v>
      </c>
      <c r="P11" s="198">
        <v>259045</v>
      </c>
      <c r="Q11" s="199">
        <v>1913</v>
      </c>
      <c r="R11" s="198">
        <v>1513</v>
      </c>
      <c r="S11" s="197">
        <f>SUM(O11:R11)</f>
        <v>543946</v>
      </c>
      <c r="T11" s="201">
        <f t="shared" si="1"/>
        <v>0.11797726976966122</v>
      </c>
      <c r="U11" s="200">
        <v>276144</v>
      </c>
      <c r="V11" s="198">
        <v>259249</v>
      </c>
      <c r="W11" s="199">
        <v>1882</v>
      </c>
      <c r="X11" s="198">
        <v>2244</v>
      </c>
      <c r="Y11" s="197">
        <f>SUM(U11:X11)</f>
        <v>539519</v>
      </c>
      <c r="Z11" s="196">
        <f>IF(ISERROR(S11/Y11-1),"         /0",IF(S11/Y11&gt;5,"  *  ",(S11/Y11-1)))</f>
        <v>0.008205457083068524</v>
      </c>
    </row>
    <row r="12" spans="1:26" ht="18.75" customHeight="1">
      <c r="A12" s="204" t="s">
        <v>345</v>
      </c>
      <c r="B12" s="462" t="s">
        <v>346</v>
      </c>
      <c r="C12" s="202">
        <v>31886</v>
      </c>
      <c r="D12" s="198">
        <v>27834</v>
      </c>
      <c r="E12" s="199">
        <v>19</v>
      </c>
      <c r="F12" s="198">
        <v>4</v>
      </c>
      <c r="G12" s="197">
        <f>SUM(C12:F12)</f>
        <v>59743</v>
      </c>
      <c r="H12" s="201">
        <f t="shared" si="0"/>
        <v>0.09253499704163091</v>
      </c>
      <c r="I12" s="200">
        <v>32442</v>
      </c>
      <c r="J12" s="198">
        <v>28673</v>
      </c>
      <c r="K12" s="199">
        <v>5</v>
      </c>
      <c r="L12" s="198">
        <v>50</v>
      </c>
      <c r="M12" s="197">
        <f>SUM(I12:L12)</f>
        <v>61170</v>
      </c>
      <c r="N12" s="203">
        <f>IF(ISERROR(G12/M12-1),"         /0",(G12/M12-1))</f>
        <v>-0.023328428968448556</v>
      </c>
      <c r="O12" s="202">
        <v>221211</v>
      </c>
      <c r="P12" s="198">
        <v>188594</v>
      </c>
      <c r="Q12" s="199">
        <v>281</v>
      </c>
      <c r="R12" s="198">
        <v>294</v>
      </c>
      <c r="S12" s="197">
        <f>SUM(O12:R12)</f>
        <v>410380</v>
      </c>
      <c r="T12" s="201">
        <f t="shared" si="1"/>
        <v>0.0890079382292977</v>
      </c>
      <c r="U12" s="200">
        <v>208041</v>
      </c>
      <c r="V12" s="198">
        <v>191198</v>
      </c>
      <c r="W12" s="199">
        <v>59</v>
      </c>
      <c r="X12" s="198">
        <v>300</v>
      </c>
      <c r="Y12" s="197">
        <f>SUM(U12:X12)</f>
        <v>399598</v>
      </c>
      <c r="Z12" s="196">
        <f>IF(ISERROR(S12/Y12-1),"         /0",IF(S12/Y12&gt;5,"  *  ",(S12/Y12-1)))</f>
        <v>0.026982117027612773</v>
      </c>
    </row>
    <row r="13" spans="1:26" ht="18.75" customHeight="1">
      <c r="A13" s="204" t="s">
        <v>347</v>
      </c>
      <c r="B13" s="462" t="s">
        <v>348</v>
      </c>
      <c r="C13" s="202">
        <v>13417</v>
      </c>
      <c r="D13" s="198">
        <v>12806</v>
      </c>
      <c r="E13" s="199">
        <v>695</v>
      </c>
      <c r="F13" s="198">
        <v>589</v>
      </c>
      <c r="G13" s="197">
        <f>SUM(C13:F13)</f>
        <v>27507</v>
      </c>
      <c r="H13" s="201">
        <f t="shared" si="0"/>
        <v>0.04260516150216999</v>
      </c>
      <c r="I13" s="200">
        <v>16015</v>
      </c>
      <c r="J13" s="198">
        <v>14297</v>
      </c>
      <c r="K13" s="199">
        <v>834</v>
      </c>
      <c r="L13" s="198">
        <v>813</v>
      </c>
      <c r="M13" s="197">
        <f>SUM(I13:L13)</f>
        <v>31959</v>
      </c>
      <c r="N13" s="203">
        <f>IF(ISERROR(G13/M13-1),"         /0",(G13/M13-1))</f>
        <v>-0.1393034825870647</v>
      </c>
      <c r="O13" s="202">
        <v>100484</v>
      </c>
      <c r="P13" s="198">
        <v>100416</v>
      </c>
      <c r="Q13" s="199">
        <v>4947</v>
      </c>
      <c r="R13" s="198">
        <v>4453</v>
      </c>
      <c r="S13" s="197">
        <f>SUM(O13:R13)</f>
        <v>210300</v>
      </c>
      <c r="T13" s="201">
        <f t="shared" si="1"/>
        <v>0.045612284735175465</v>
      </c>
      <c r="U13" s="200">
        <v>106992</v>
      </c>
      <c r="V13" s="198">
        <v>107737</v>
      </c>
      <c r="W13" s="199">
        <v>4214</v>
      </c>
      <c r="X13" s="198">
        <v>4035</v>
      </c>
      <c r="Y13" s="197">
        <f>SUM(U13:X13)</f>
        <v>222978</v>
      </c>
      <c r="Z13" s="196">
        <f>IF(ISERROR(S13/Y13-1),"         /0",IF(S13/Y13&gt;5,"  *  ",(S13/Y13-1)))</f>
        <v>-0.05685762720985932</v>
      </c>
    </row>
    <row r="14" spans="1:26" ht="18.75" customHeight="1">
      <c r="A14" s="204" t="s">
        <v>349</v>
      </c>
      <c r="B14" s="462" t="s">
        <v>350</v>
      </c>
      <c r="C14" s="202">
        <v>9320</v>
      </c>
      <c r="D14" s="198">
        <v>8560</v>
      </c>
      <c r="E14" s="199">
        <v>5</v>
      </c>
      <c r="F14" s="198">
        <v>11</v>
      </c>
      <c r="G14" s="197">
        <f aca="true" t="shared" si="2" ref="G14:G20">SUM(C14:F14)</f>
        <v>17896</v>
      </c>
      <c r="H14" s="201">
        <f t="shared" si="0"/>
        <v>0.02771883412378064</v>
      </c>
      <c r="I14" s="200">
        <v>12265</v>
      </c>
      <c r="J14" s="198">
        <v>10530</v>
      </c>
      <c r="K14" s="199">
        <v>4</v>
      </c>
      <c r="L14" s="198">
        <v>8</v>
      </c>
      <c r="M14" s="197">
        <f aca="true" t="shared" si="3" ref="M14:M20">SUM(I14:L14)</f>
        <v>22807</v>
      </c>
      <c r="N14" s="203">
        <f aca="true" t="shared" si="4" ref="N14:N20">IF(ISERROR(G14/M14-1),"         /0",(G14/M14-1))</f>
        <v>-0.2153286271758671</v>
      </c>
      <c r="O14" s="202">
        <v>74240</v>
      </c>
      <c r="P14" s="198">
        <v>69117</v>
      </c>
      <c r="Q14" s="199">
        <v>197</v>
      </c>
      <c r="R14" s="198">
        <v>64</v>
      </c>
      <c r="S14" s="197">
        <f aca="true" t="shared" si="5" ref="S14:S20">SUM(O14:R14)</f>
        <v>143618</v>
      </c>
      <c r="T14" s="201">
        <f t="shared" si="1"/>
        <v>0.031149525007591203</v>
      </c>
      <c r="U14" s="200">
        <v>80439</v>
      </c>
      <c r="V14" s="198">
        <v>75340</v>
      </c>
      <c r="W14" s="199">
        <v>115</v>
      </c>
      <c r="X14" s="198">
        <v>242</v>
      </c>
      <c r="Y14" s="197">
        <f aca="true" t="shared" si="6" ref="Y14:Y20">SUM(U14:X14)</f>
        <v>156136</v>
      </c>
      <c r="Z14" s="196">
        <f aca="true" t="shared" si="7" ref="Z14:Z20">IF(ISERROR(S14/Y14-1),"         /0",IF(S14/Y14&gt;5,"  *  ",(S14/Y14-1)))</f>
        <v>-0.08017369472767333</v>
      </c>
    </row>
    <row r="15" spans="1:26" ht="18.75" customHeight="1">
      <c r="A15" s="204" t="s">
        <v>361</v>
      </c>
      <c r="B15" s="462" t="s">
        <v>362</v>
      </c>
      <c r="C15" s="202">
        <v>6563</v>
      </c>
      <c r="D15" s="198">
        <v>5679</v>
      </c>
      <c r="E15" s="199">
        <v>0</v>
      </c>
      <c r="F15" s="198">
        <v>0</v>
      </c>
      <c r="G15" s="197">
        <f t="shared" si="2"/>
        <v>12242</v>
      </c>
      <c r="H15" s="201">
        <f t="shared" si="0"/>
        <v>0.01896144207327462</v>
      </c>
      <c r="I15" s="200">
        <v>7447</v>
      </c>
      <c r="J15" s="198">
        <v>6416</v>
      </c>
      <c r="K15" s="199">
        <v>1</v>
      </c>
      <c r="L15" s="198">
        <v>16</v>
      </c>
      <c r="M15" s="197">
        <f t="shared" si="3"/>
        <v>13880</v>
      </c>
      <c r="N15" s="203">
        <f t="shared" si="4"/>
        <v>-0.11801152737752163</v>
      </c>
      <c r="O15" s="202">
        <v>50955</v>
      </c>
      <c r="P15" s="198">
        <v>45764</v>
      </c>
      <c r="Q15" s="199">
        <v>78</v>
      </c>
      <c r="R15" s="198">
        <v>22</v>
      </c>
      <c r="S15" s="197">
        <f t="shared" si="5"/>
        <v>96819</v>
      </c>
      <c r="T15" s="201">
        <f t="shared" si="1"/>
        <v>0.020999219190560883</v>
      </c>
      <c r="U15" s="200">
        <v>52285</v>
      </c>
      <c r="V15" s="198">
        <v>45870</v>
      </c>
      <c r="W15" s="199">
        <v>8</v>
      </c>
      <c r="X15" s="198">
        <v>67</v>
      </c>
      <c r="Y15" s="197">
        <f t="shared" si="6"/>
        <v>98230</v>
      </c>
      <c r="Z15" s="196">
        <f t="shared" si="7"/>
        <v>-0.014364247174997402</v>
      </c>
    </row>
    <row r="16" spans="1:26" ht="18.75" customHeight="1">
      <c r="A16" s="204" t="s">
        <v>357</v>
      </c>
      <c r="B16" s="462" t="s">
        <v>358</v>
      </c>
      <c r="C16" s="202">
        <v>2464</v>
      </c>
      <c r="D16" s="198">
        <v>1936</v>
      </c>
      <c r="E16" s="199">
        <v>1617</v>
      </c>
      <c r="F16" s="198">
        <v>1607</v>
      </c>
      <c r="G16" s="197">
        <f t="shared" si="2"/>
        <v>7624</v>
      </c>
      <c r="H16" s="201">
        <f t="shared" si="0"/>
        <v>0.01180869419756949</v>
      </c>
      <c r="I16" s="200">
        <v>3328</v>
      </c>
      <c r="J16" s="198">
        <v>2803</v>
      </c>
      <c r="K16" s="199">
        <v>1674</v>
      </c>
      <c r="L16" s="198">
        <v>1764</v>
      </c>
      <c r="M16" s="197">
        <f t="shared" si="3"/>
        <v>9569</v>
      </c>
      <c r="N16" s="203">
        <f t="shared" si="4"/>
        <v>-0.20326052879088718</v>
      </c>
      <c r="O16" s="202">
        <v>24770</v>
      </c>
      <c r="P16" s="198">
        <v>20769</v>
      </c>
      <c r="Q16" s="199">
        <v>6931</v>
      </c>
      <c r="R16" s="198">
        <v>6932</v>
      </c>
      <c r="S16" s="197">
        <f t="shared" si="5"/>
        <v>59402</v>
      </c>
      <c r="T16" s="201">
        <f t="shared" si="1"/>
        <v>0.012883789528477855</v>
      </c>
      <c r="U16" s="200">
        <v>24739</v>
      </c>
      <c r="V16" s="198">
        <v>20911</v>
      </c>
      <c r="W16" s="199">
        <v>8770</v>
      </c>
      <c r="X16" s="198">
        <v>8760</v>
      </c>
      <c r="Y16" s="197">
        <f t="shared" si="6"/>
        <v>63180</v>
      </c>
      <c r="Z16" s="196">
        <f t="shared" si="7"/>
        <v>-0.05979740424184865</v>
      </c>
    </row>
    <row r="17" spans="1:26" ht="18.75" customHeight="1">
      <c r="A17" s="204" t="s">
        <v>351</v>
      </c>
      <c r="B17" s="462" t="s">
        <v>352</v>
      </c>
      <c r="C17" s="202">
        <v>2950</v>
      </c>
      <c r="D17" s="198">
        <v>2612</v>
      </c>
      <c r="E17" s="199">
        <v>1</v>
      </c>
      <c r="F17" s="198">
        <v>0</v>
      </c>
      <c r="G17" s="197">
        <f t="shared" si="2"/>
        <v>5563</v>
      </c>
      <c r="H17" s="201">
        <f t="shared" si="0"/>
        <v>0.00861644357569243</v>
      </c>
      <c r="I17" s="200">
        <v>2849</v>
      </c>
      <c r="J17" s="198">
        <v>2454</v>
      </c>
      <c r="K17" s="199"/>
      <c r="L17" s="198">
        <v>9</v>
      </c>
      <c r="M17" s="197">
        <f t="shared" si="3"/>
        <v>5312</v>
      </c>
      <c r="N17" s="203">
        <f t="shared" si="4"/>
        <v>0.047251506024096335</v>
      </c>
      <c r="O17" s="202">
        <v>22672</v>
      </c>
      <c r="P17" s="198">
        <v>20728</v>
      </c>
      <c r="Q17" s="199">
        <v>101</v>
      </c>
      <c r="R17" s="198">
        <v>60</v>
      </c>
      <c r="S17" s="197">
        <f t="shared" si="5"/>
        <v>43561</v>
      </c>
      <c r="T17" s="201">
        <f t="shared" si="1"/>
        <v>0.009448011104845356</v>
      </c>
      <c r="U17" s="200">
        <v>20828</v>
      </c>
      <c r="V17" s="198">
        <v>20278</v>
      </c>
      <c r="W17" s="199">
        <v>19</v>
      </c>
      <c r="X17" s="198">
        <v>74</v>
      </c>
      <c r="Y17" s="197">
        <f t="shared" si="6"/>
        <v>41199</v>
      </c>
      <c r="Z17" s="196">
        <f t="shared" si="7"/>
        <v>0.05733148862836468</v>
      </c>
    </row>
    <row r="18" spans="1:26" ht="18.75" customHeight="1">
      <c r="A18" s="204" t="s">
        <v>372</v>
      </c>
      <c r="B18" s="462" t="s">
        <v>373</v>
      </c>
      <c r="C18" s="202">
        <v>2337</v>
      </c>
      <c r="D18" s="198">
        <v>1946</v>
      </c>
      <c r="E18" s="199">
        <v>0</v>
      </c>
      <c r="F18" s="198">
        <v>0</v>
      </c>
      <c r="G18" s="197">
        <f t="shared" si="2"/>
        <v>4283</v>
      </c>
      <c r="H18" s="201">
        <f t="shared" si="0"/>
        <v>0.006633871622270479</v>
      </c>
      <c r="I18" s="200">
        <v>2043</v>
      </c>
      <c r="J18" s="198">
        <v>1456</v>
      </c>
      <c r="K18" s="199">
        <v>12</v>
      </c>
      <c r="L18" s="198">
        <v>4</v>
      </c>
      <c r="M18" s="197">
        <f t="shared" si="3"/>
        <v>3515</v>
      </c>
      <c r="N18" s="203">
        <f t="shared" si="4"/>
        <v>0.2184921763869132</v>
      </c>
      <c r="O18" s="202">
        <v>17168</v>
      </c>
      <c r="P18" s="198">
        <v>14358</v>
      </c>
      <c r="Q18" s="199">
        <v>58</v>
      </c>
      <c r="R18" s="198">
        <v>7</v>
      </c>
      <c r="S18" s="197">
        <f t="shared" si="5"/>
        <v>31591</v>
      </c>
      <c r="T18" s="201">
        <f t="shared" si="1"/>
        <v>0.006851819719776168</v>
      </c>
      <c r="U18" s="200">
        <v>15277</v>
      </c>
      <c r="V18" s="198">
        <v>12056</v>
      </c>
      <c r="W18" s="199">
        <v>39</v>
      </c>
      <c r="X18" s="198">
        <v>31</v>
      </c>
      <c r="Y18" s="197">
        <f t="shared" si="6"/>
        <v>27403</v>
      </c>
      <c r="Z18" s="196">
        <f t="shared" si="7"/>
        <v>0.1528299821187462</v>
      </c>
    </row>
    <row r="19" spans="1:26" ht="18.75" customHeight="1">
      <c r="A19" s="204" t="s">
        <v>359</v>
      </c>
      <c r="B19" s="462" t="s">
        <v>360</v>
      </c>
      <c r="C19" s="202">
        <v>831</v>
      </c>
      <c r="D19" s="198">
        <v>593</v>
      </c>
      <c r="E19" s="199">
        <v>22</v>
      </c>
      <c r="F19" s="198">
        <v>0</v>
      </c>
      <c r="G19" s="197">
        <f t="shared" si="2"/>
        <v>1446</v>
      </c>
      <c r="H19" s="201">
        <f t="shared" si="0"/>
        <v>0.0022396867536313594</v>
      </c>
      <c r="I19" s="200">
        <v>840</v>
      </c>
      <c r="J19" s="198">
        <v>553</v>
      </c>
      <c r="K19" s="199"/>
      <c r="L19" s="198">
        <v>10</v>
      </c>
      <c r="M19" s="197">
        <f t="shared" si="3"/>
        <v>1403</v>
      </c>
      <c r="N19" s="203">
        <f t="shared" si="4"/>
        <v>0.03064861012116893</v>
      </c>
      <c r="O19" s="202">
        <v>5966</v>
      </c>
      <c r="P19" s="198">
        <v>5272</v>
      </c>
      <c r="Q19" s="199">
        <v>40</v>
      </c>
      <c r="R19" s="198">
        <v>30</v>
      </c>
      <c r="S19" s="197">
        <f t="shared" si="5"/>
        <v>11308</v>
      </c>
      <c r="T19" s="201">
        <f t="shared" si="1"/>
        <v>0.002452609204875721</v>
      </c>
      <c r="U19" s="200">
        <v>5931</v>
      </c>
      <c r="V19" s="198">
        <v>5008</v>
      </c>
      <c r="W19" s="199">
        <v>2</v>
      </c>
      <c r="X19" s="198">
        <v>58</v>
      </c>
      <c r="Y19" s="197">
        <f t="shared" si="6"/>
        <v>10999</v>
      </c>
      <c r="Z19" s="196">
        <f t="shared" si="7"/>
        <v>0.028093463042094813</v>
      </c>
    </row>
    <row r="20" spans="1:26" ht="18.75" customHeight="1" thickBot="1">
      <c r="A20" s="195" t="s">
        <v>59</v>
      </c>
      <c r="B20" s="463"/>
      <c r="C20" s="193">
        <v>2839</v>
      </c>
      <c r="D20" s="189">
        <v>2533</v>
      </c>
      <c r="E20" s="190">
        <v>57</v>
      </c>
      <c r="F20" s="189">
        <v>21</v>
      </c>
      <c r="G20" s="188">
        <f t="shared" si="2"/>
        <v>5450</v>
      </c>
      <c r="H20" s="192">
        <f t="shared" si="0"/>
        <v>0.008441419645429398</v>
      </c>
      <c r="I20" s="191">
        <v>2518</v>
      </c>
      <c r="J20" s="189">
        <v>1919</v>
      </c>
      <c r="K20" s="190">
        <v>26</v>
      </c>
      <c r="L20" s="189">
        <v>38</v>
      </c>
      <c r="M20" s="188">
        <f t="shared" si="3"/>
        <v>4501</v>
      </c>
      <c r="N20" s="194">
        <f t="shared" si="4"/>
        <v>0.21084203510331045</v>
      </c>
      <c r="O20" s="193">
        <v>21057</v>
      </c>
      <c r="P20" s="189">
        <v>16650</v>
      </c>
      <c r="Q20" s="190">
        <v>610</v>
      </c>
      <c r="R20" s="189">
        <v>370</v>
      </c>
      <c r="S20" s="188">
        <f t="shared" si="5"/>
        <v>38687</v>
      </c>
      <c r="T20" s="192">
        <f t="shared" si="1"/>
        <v>0.008390881880883182</v>
      </c>
      <c r="U20" s="191">
        <v>18961</v>
      </c>
      <c r="V20" s="189">
        <v>14065</v>
      </c>
      <c r="W20" s="190">
        <v>1541</v>
      </c>
      <c r="X20" s="189">
        <v>1477</v>
      </c>
      <c r="Y20" s="188">
        <f t="shared" si="6"/>
        <v>36044</v>
      </c>
      <c r="Z20" s="187">
        <f t="shared" si="7"/>
        <v>0.07332704472311624</v>
      </c>
    </row>
    <row r="21" spans="1:2" ht="16.5" thickTop="1">
      <c r="A21" s="186" t="s">
        <v>44</v>
      </c>
      <c r="B21" s="186"/>
    </row>
    <row r="22" spans="1:2" ht="15.75">
      <c r="A22" s="186" t="s">
        <v>43</v>
      </c>
      <c r="B22" s="186"/>
    </row>
    <row r="23" spans="1:3" ht="14.25">
      <c r="A23" s="464" t="s">
        <v>127</v>
      </c>
      <c r="B23" s="465"/>
      <c r="C23" s="465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21:Z65536 N21:N65536 Z3 N3 N5:N8 Z5:Z8">
    <cfRule type="cellIs" priority="3" dxfId="69" operator="lessThan" stopIfTrue="1">
      <formula>0</formula>
    </cfRule>
  </conditionalFormatting>
  <conditionalFormatting sqref="N9:N20 Z9:Z20">
    <cfRule type="cellIs" priority="4" dxfId="69" operator="lessThan" stopIfTrue="1">
      <formula>0</formula>
    </cfRule>
    <cfRule type="cellIs" priority="5" dxfId="71" operator="greaterThanOrEqual" stopIfTrue="1">
      <formula>0</formula>
    </cfRule>
  </conditionalFormatting>
  <conditionalFormatting sqref="H6:H8">
    <cfRule type="cellIs" priority="2" dxfId="69" operator="lessThan" stopIfTrue="1">
      <formula>0</formula>
    </cfRule>
  </conditionalFormatting>
  <conditionalFormatting sqref="T6:T8">
    <cfRule type="cellIs" priority="1" dxfId="69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8"/>
  <sheetViews>
    <sheetView zoomScalePageLayoutView="0" workbookViewId="0" topLeftCell="A1">
      <selection activeCell="A3" sqref="A3"/>
    </sheetView>
  </sheetViews>
  <sheetFormatPr defaultColWidth="11.421875" defaultRowHeight="15"/>
  <cols>
    <col min="1" max="16384" width="11.421875" style="434" customWidth="1"/>
  </cols>
  <sheetData>
    <row r="1" spans="1:8" ht="13.5" thickBot="1">
      <c r="A1" s="433"/>
      <c r="B1" s="433"/>
      <c r="C1" s="433"/>
      <c r="D1" s="433"/>
      <c r="E1" s="433"/>
      <c r="F1" s="433"/>
      <c r="G1" s="433"/>
      <c r="H1" s="433"/>
    </row>
    <row r="2" spans="1:14" ht="31.5" thickBot="1" thickTop="1">
      <c r="A2" s="435" t="s">
        <v>473</v>
      </c>
      <c r="B2" s="436"/>
      <c r="M2" s="567" t="s">
        <v>28</v>
      </c>
      <c r="N2" s="568"/>
    </row>
    <row r="3" spans="1:2" ht="25.5" thickTop="1">
      <c r="A3" s="437" t="s">
        <v>39</v>
      </c>
      <c r="B3" s="438"/>
    </row>
    <row r="9" spans="1:14" ht="26.25">
      <c r="A9" s="469" t="s">
        <v>113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</row>
    <row r="10" spans="1:14" ht="15.75">
      <c r="A10" s="440"/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</row>
    <row r="11" spans="1:14" ht="24.75" customHeight="1">
      <c r="A11" s="467" t="s">
        <v>114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</row>
    <row r="12" ht="15">
      <c r="A12" s="467" t="s">
        <v>140</v>
      </c>
    </row>
    <row r="13" ht="15">
      <c r="A13" s="468"/>
    </row>
    <row r="14" ht="15">
      <c r="A14" s="467" t="s">
        <v>137</v>
      </c>
    </row>
    <row r="15" ht="15">
      <c r="A15" s="467" t="s">
        <v>138</v>
      </c>
    </row>
    <row r="16" ht="15">
      <c r="A16" s="467" t="s">
        <v>139</v>
      </c>
    </row>
    <row r="19" ht="26.25">
      <c r="A19" s="469" t="s">
        <v>136</v>
      </c>
    </row>
    <row r="22" ht="22.5">
      <c r="A22" s="443" t="s">
        <v>115</v>
      </c>
    </row>
    <row r="24" ht="15.75">
      <c r="A24" s="441" t="s">
        <v>116</v>
      </c>
    </row>
    <row r="25" ht="15.75">
      <c r="A25" s="441"/>
    </row>
    <row r="26" ht="22.5">
      <c r="A26" s="443" t="s">
        <v>117</v>
      </c>
    </row>
    <row r="27" ht="15.75">
      <c r="A27" s="441" t="s">
        <v>118</v>
      </c>
    </row>
    <row r="28" ht="15.75">
      <c r="A28" s="441" t="s">
        <v>119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8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85" customWidth="1"/>
    <col min="2" max="2" width="38.421875" style="185" customWidth="1"/>
    <col min="3" max="3" width="9.8515625" style="185" customWidth="1"/>
    <col min="4" max="4" width="12.421875" style="185" bestFit="1" customWidth="1"/>
    <col min="5" max="5" width="8.57421875" style="185" bestFit="1" customWidth="1"/>
    <col min="6" max="6" width="10.57421875" style="185" bestFit="1" customWidth="1"/>
    <col min="7" max="7" width="9.00390625" style="185" customWidth="1"/>
    <col min="8" max="8" width="10.7109375" style="185" customWidth="1"/>
    <col min="9" max="9" width="9.57421875" style="185" customWidth="1"/>
    <col min="10" max="10" width="11.57421875" style="185" bestFit="1" customWidth="1"/>
    <col min="11" max="11" width="9.00390625" style="185" bestFit="1" customWidth="1"/>
    <col min="12" max="12" width="10.57421875" style="185" bestFit="1" customWidth="1"/>
    <col min="13" max="13" width="11.57421875" style="185" bestFit="1" customWidth="1"/>
    <col min="14" max="14" width="9.421875" style="185" customWidth="1"/>
    <col min="15" max="15" width="9.57421875" style="185" bestFit="1" customWidth="1"/>
    <col min="16" max="16" width="11.140625" style="185" customWidth="1"/>
    <col min="17" max="17" width="9.421875" style="185" customWidth="1"/>
    <col min="18" max="18" width="10.57421875" style="185" bestFit="1" customWidth="1"/>
    <col min="19" max="19" width="9.57421875" style="185" customWidth="1"/>
    <col min="20" max="20" width="10.140625" style="185" customWidth="1"/>
    <col min="21" max="21" width="9.421875" style="185" customWidth="1"/>
    <col min="22" max="22" width="10.421875" style="185" customWidth="1"/>
    <col min="23" max="23" width="9.421875" style="185" customWidth="1"/>
    <col min="24" max="24" width="10.28125" style="185" customWidth="1"/>
    <col min="25" max="25" width="10.7109375" style="185" customWidth="1"/>
    <col min="26" max="26" width="9.8515625" style="185" bestFit="1" customWidth="1"/>
    <col min="27" max="16384" width="8.00390625" style="185" customWidth="1"/>
  </cols>
  <sheetData>
    <row r="1" spans="25:26" ht="18.75" thickBot="1">
      <c r="Y1" s="635" t="s">
        <v>28</v>
      </c>
      <c r="Z1" s="636"/>
    </row>
    <row r="2" ht="5.25" customHeight="1" thickBot="1"/>
    <row r="3" spans="1:26" ht="24.75" customHeight="1" thickTop="1">
      <c r="A3" s="637" t="s">
        <v>131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9"/>
    </row>
    <row r="4" spans="1:26" ht="21" customHeight="1" thickBot="1">
      <c r="A4" s="651" t="s">
        <v>46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3"/>
    </row>
    <row r="5" spans="1:26" s="231" customFormat="1" ht="19.5" customHeight="1" thickBot="1" thickTop="1">
      <c r="A5" s="736" t="s">
        <v>125</v>
      </c>
      <c r="B5" s="736" t="s">
        <v>126</v>
      </c>
      <c r="C5" s="658" t="s">
        <v>37</v>
      </c>
      <c r="D5" s="659"/>
      <c r="E5" s="659"/>
      <c r="F5" s="659"/>
      <c r="G5" s="659"/>
      <c r="H5" s="659"/>
      <c r="I5" s="659"/>
      <c r="J5" s="659"/>
      <c r="K5" s="660"/>
      <c r="L5" s="660"/>
      <c r="M5" s="660"/>
      <c r="N5" s="661"/>
      <c r="O5" s="662" t="s">
        <v>36</v>
      </c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61"/>
    </row>
    <row r="6" spans="1:26" s="230" customFormat="1" ht="26.25" customHeight="1" thickBot="1">
      <c r="A6" s="737"/>
      <c r="B6" s="737"/>
      <c r="C6" s="647" t="s">
        <v>455</v>
      </c>
      <c r="D6" s="648"/>
      <c r="E6" s="648"/>
      <c r="F6" s="648"/>
      <c r="G6" s="649"/>
      <c r="H6" s="644" t="s">
        <v>35</v>
      </c>
      <c r="I6" s="647" t="s">
        <v>456</v>
      </c>
      <c r="J6" s="648"/>
      <c r="K6" s="648"/>
      <c r="L6" s="648"/>
      <c r="M6" s="649"/>
      <c r="N6" s="644" t="s">
        <v>34</v>
      </c>
      <c r="O6" s="654" t="s">
        <v>457</v>
      </c>
      <c r="P6" s="648"/>
      <c r="Q6" s="648"/>
      <c r="R6" s="648"/>
      <c r="S6" s="648"/>
      <c r="T6" s="644" t="s">
        <v>35</v>
      </c>
      <c r="U6" s="655" t="s">
        <v>458</v>
      </c>
      <c r="V6" s="656"/>
      <c r="W6" s="656"/>
      <c r="X6" s="656"/>
      <c r="Y6" s="657"/>
      <c r="Z6" s="644" t="s">
        <v>34</v>
      </c>
    </row>
    <row r="7" spans="1:26" s="225" customFormat="1" ht="26.25" customHeight="1">
      <c r="A7" s="738"/>
      <c r="B7" s="738"/>
      <c r="C7" s="627" t="s">
        <v>22</v>
      </c>
      <c r="D7" s="628"/>
      <c r="E7" s="629" t="s">
        <v>21</v>
      </c>
      <c r="F7" s="650"/>
      <c r="G7" s="631" t="s">
        <v>17</v>
      </c>
      <c r="H7" s="645"/>
      <c r="I7" s="627" t="s">
        <v>22</v>
      </c>
      <c r="J7" s="628"/>
      <c r="K7" s="629" t="s">
        <v>21</v>
      </c>
      <c r="L7" s="650"/>
      <c r="M7" s="631" t="s">
        <v>17</v>
      </c>
      <c r="N7" s="645"/>
      <c r="O7" s="628" t="s">
        <v>22</v>
      </c>
      <c r="P7" s="628"/>
      <c r="Q7" s="629" t="s">
        <v>21</v>
      </c>
      <c r="R7" s="650"/>
      <c r="S7" s="631" t="s">
        <v>17</v>
      </c>
      <c r="T7" s="645"/>
      <c r="U7" s="634" t="s">
        <v>22</v>
      </c>
      <c r="V7" s="630"/>
      <c r="W7" s="629" t="s">
        <v>21</v>
      </c>
      <c r="X7" s="650"/>
      <c r="Y7" s="631" t="s">
        <v>17</v>
      </c>
      <c r="Z7" s="645"/>
    </row>
    <row r="8" spans="1:26" s="225" customFormat="1" ht="19.5" customHeight="1" thickBot="1">
      <c r="A8" s="739"/>
      <c r="B8" s="739"/>
      <c r="C8" s="228" t="s">
        <v>32</v>
      </c>
      <c r="D8" s="226" t="s">
        <v>31</v>
      </c>
      <c r="E8" s="227" t="s">
        <v>32</v>
      </c>
      <c r="F8" s="466" t="s">
        <v>31</v>
      </c>
      <c r="G8" s="632"/>
      <c r="H8" s="646"/>
      <c r="I8" s="228" t="s">
        <v>32</v>
      </c>
      <c r="J8" s="226" t="s">
        <v>31</v>
      </c>
      <c r="K8" s="227" t="s">
        <v>32</v>
      </c>
      <c r="L8" s="466" t="s">
        <v>31</v>
      </c>
      <c r="M8" s="632"/>
      <c r="N8" s="646"/>
      <c r="O8" s="228" t="s">
        <v>32</v>
      </c>
      <c r="P8" s="226" t="s">
        <v>31</v>
      </c>
      <c r="Q8" s="227" t="s">
        <v>32</v>
      </c>
      <c r="R8" s="466" t="s">
        <v>31</v>
      </c>
      <c r="S8" s="632"/>
      <c r="T8" s="646"/>
      <c r="U8" s="228" t="s">
        <v>32</v>
      </c>
      <c r="V8" s="226" t="s">
        <v>31</v>
      </c>
      <c r="W8" s="227" t="s">
        <v>32</v>
      </c>
      <c r="X8" s="466" t="s">
        <v>31</v>
      </c>
      <c r="Y8" s="632"/>
      <c r="Z8" s="646"/>
    </row>
    <row r="9" spans="1:26" s="214" customFormat="1" ht="18" customHeight="1" thickBot="1" thickTop="1">
      <c r="A9" s="224" t="s">
        <v>24</v>
      </c>
      <c r="B9" s="460"/>
      <c r="C9" s="223">
        <f>SUM(C10:C15)</f>
        <v>21903.647</v>
      </c>
      <c r="D9" s="217">
        <f>SUM(D10:D15)</f>
        <v>15068.443000000005</v>
      </c>
      <c r="E9" s="218">
        <f>SUM(E10:E15)</f>
        <v>3649.382</v>
      </c>
      <c r="F9" s="217">
        <f>SUM(F10:F15)</f>
        <v>3141.3179999999993</v>
      </c>
      <c r="G9" s="216">
        <f aca="true" t="shared" si="0" ref="G9:G15">SUM(C9:F9)</f>
        <v>43762.79</v>
      </c>
      <c r="H9" s="220">
        <f aca="true" t="shared" si="1" ref="H9:H15">G9/$G$9</f>
        <v>1</v>
      </c>
      <c r="I9" s="219">
        <f>SUM(I10:I15)</f>
        <v>21496.587</v>
      </c>
      <c r="J9" s="217">
        <f>SUM(J10:J15)</f>
        <v>15852.139000000003</v>
      </c>
      <c r="K9" s="218">
        <f>SUM(K10:K15)</f>
        <v>3884.0329999999994</v>
      </c>
      <c r="L9" s="217">
        <f>SUM(L10:L15)</f>
        <v>1788.294</v>
      </c>
      <c r="M9" s="216">
        <f aca="true" t="shared" si="2" ref="M9:M15">SUM(I9:L9)</f>
        <v>43021.05300000001</v>
      </c>
      <c r="N9" s="222">
        <f aca="true" t="shared" si="3" ref="N9:N15">IF(ISERROR(G9/M9-1),"         /0",(G9/M9-1))</f>
        <v>0.01724125627515427</v>
      </c>
      <c r="O9" s="221">
        <f>SUM(O10:O15)</f>
        <v>193940.71600000001</v>
      </c>
      <c r="P9" s="217">
        <f>SUM(P10:P15)</f>
        <v>123368.67400000004</v>
      </c>
      <c r="Q9" s="218">
        <f>SUM(Q10:Q15)</f>
        <v>28504.303999999996</v>
      </c>
      <c r="R9" s="217">
        <f>SUM(R10:R15)</f>
        <v>18387.073000000008</v>
      </c>
      <c r="S9" s="216">
        <f aca="true" t="shared" si="4" ref="S9:S15">SUM(O9:R9)</f>
        <v>364200.7670000001</v>
      </c>
      <c r="T9" s="220">
        <f aca="true" t="shared" si="5" ref="T9:T15">S9/$S$9</f>
        <v>1</v>
      </c>
      <c r="U9" s="219">
        <f>SUM(U10:U15)</f>
        <v>195079.09400000022</v>
      </c>
      <c r="V9" s="217">
        <f>SUM(V10:V15)</f>
        <v>128918.41400000014</v>
      </c>
      <c r="W9" s="218">
        <f>SUM(W10:W15)</f>
        <v>23040.977</v>
      </c>
      <c r="X9" s="217">
        <f>SUM(X10:X15)</f>
        <v>9706.102</v>
      </c>
      <c r="Y9" s="216">
        <f aca="true" t="shared" si="6" ref="Y9:Y15">SUM(U9:X9)</f>
        <v>356744.5870000004</v>
      </c>
      <c r="Z9" s="215">
        <f>IF(ISERROR(S9/Y9-1),"         /0",(S9/Y9-1))</f>
        <v>0.020900611450622275</v>
      </c>
    </row>
    <row r="10" spans="1:26" ht="18.75" customHeight="1" thickTop="1">
      <c r="A10" s="213" t="s">
        <v>341</v>
      </c>
      <c r="B10" s="461" t="s">
        <v>342</v>
      </c>
      <c r="C10" s="211">
        <v>17785.73</v>
      </c>
      <c r="D10" s="207">
        <v>12785.642000000003</v>
      </c>
      <c r="E10" s="208">
        <v>2976.283</v>
      </c>
      <c r="F10" s="207">
        <v>2878.613</v>
      </c>
      <c r="G10" s="206">
        <f t="shared" si="0"/>
        <v>36426.268000000004</v>
      </c>
      <c r="H10" s="210">
        <f t="shared" si="1"/>
        <v>0.8323570777822895</v>
      </c>
      <c r="I10" s="209">
        <v>17540.435</v>
      </c>
      <c r="J10" s="207">
        <v>13261.903000000002</v>
      </c>
      <c r="K10" s="208">
        <v>2530.256</v>
      </c>
      <c r="L10" s="207">
        <v>1673.596</v>
      </c>
      <c r="M10" s="206">
        <f t="shared" si="2"/>
        <v>35006.19</v>
      </c>
      <c r="N10" s="212">
        <f t="shared" si="3"/>
        <v>0.04056648267063623</v>
      </c>
      <c r="O10" s="211">
        <v>156686.583</v>
      </c>
      <c r="P10" s="207">
        <v>104693.37000000004</v>
      </c>
      <c r="Q10" s="208">
        <v>23879.298999999995</v>
      </c>
      <c r="R10" s="207">
        <v>17231.513000000006</v>
      </c>
      <c r="S10" s="206">
        <f t="shared" si="4"/>
        <v>302490.765</v>
      </c>
      <c r="T10" s="210">
        <f t="shared" si="5"/>
        <v>0.8305604831414315</v>
      </c>
      <c r="U10" s="209">
        <v>163080.47500000018</v>
      </c>
      <c r="V10" s="207">
        <v>107313.55700000015</v>
      </c>
      <c r="W10" s="208">
        <v>14858.378</v>
      </c>
      <c r="X10" s="207">
        <v>7897.8099999999995</v>
      </c>
      <c r="Y10" s="206">
        <f t="shared" si="6"/>
        <v>293150.2200000004</v>
      </c>
      <c r="Z10" s="205">
        <f aca="true" t="shared" si="7" ref="Z10:Z15">IF(ISERROR(S10/Y10-1),"         /0",IF(S10/Y10&gt;5,"  *  ",(S10/Y10-1)))</f>
        <v>0.03186265730927862</v>
      </c>
    </row>
    <row r="11" spans="1:26" ht="18.75" customHeight="1">
      <c r="A11" s="204" t="s">
        <v>343</v>
      </c>
      <c r="B11" s="462" t="s">
        <v>344</v>
      </c>
      <c r="C11" s="202">
        <v>3772.8860000000004</v>
      </c>
      <c r="D11" s="198">
        <v>1193.7169999999999</v>
      </c>
      <c r="E11" s="199">
        <v>659.824</v>
      </c>
      <c r="F11" s="198">
        <v>250.64700000000002</v>
      </c>
      <c r="G11" s="197">
        <f t="shared" si="0"/>
        <v>5877.074</v>
      </c>
      <c r="H11" s="201">
        <f t="shared" si="1"/>
        <v>0.13429386014922723</v>
      </c>
      <c r="I11" s="200">
        <v>3622.034</v>
      </c>
      <c r="J11" s="198">
        <v>1232.9289999999999</v>
      </c>
      <c r="K11" s="199">
        <v>1353.577</v>
      </c>
      <c r="L11" s="198">
        <v>114.49799999999999</v>
      </c>
      <c r="M11" s="197">
        <f t="shared" si="2"/>
        <v>6323.038</v>
      </c>
      <c r="N11" s="203">
        <f t="shared" si="3"/>
        <v>-0.07053002053759605</v>
      </c>
      <c r="O11" s="202">
        <v>34032.810000000005</v>
      </c>
      <c r="P11" s="198">
        <v>9449.117999999999</v>
      </c>
      <c r="Q11" s="199">
        <v>4579.018999999999</v>
      </c>
      <c r="R11" s="198">
        <v>1038.9490000000003</v>
      </c>
      <c r="S11" s="197">
        <f t="shared" si="4"/>
        <v>49099.896</v>
      </c>
      <c r="T11" s="201">
        <f t="shared" si="5"/>
        <v>0.1348154656686925</v>
      </c>
      <c r="U11" s="200">
        <v>28939.924000000014</v>
      </c>
      <c r="V11" s="198">
        <v>10714.173999999997</v>
      </c>
      <c r="W11" s="199">
        <v>8104.8409999999985</v>
      </c>
      <c r="X11" s="198">
        <v>940.2789999999999</v>
      </c>
      <c r="Y11" s="197">
        <f t="shared" si="6"/>
        <v>48699.218000000015</v>
      </c>
      <c r="Z11" s="196">
        <f t="shared" si="7"/>
        <v>0.008227606447396951</v>
      </c>
    </row>
    <row r="12" spans="1:26" ht="18.75" customHeight="1">
      <c r="A12" s="204" t="s">
        <v>345</v>
      </c>
      <c r="B12" s="462" t="s">
        <v>346</v>
      </c>
      <c r="C12" s="202">
        <v>200.36900000000003</v>
      </c>
      <c r="D12" s="198">
        <v>599.878</v>
      </c>
      <c r="E12" s="199">
        <v>0.341</v>
      </c>
      <c r="F12" s="198">
        <v>0</v>
      </c>
      <c r="G12" s="197">
        <f>SUM(C12:F12)</f>
        <v>800.5880000000001</v>
      </c>
      <c r="H12" s="201">
        <f>G12/$G$9</f>
        <v>0.018293806222135292</v>
      </c>
      <c r="I12" s="200">
        <v>217.296</v>
      </c>
      <c r="J12" s="198">
        <v>892.6020000000001</v>
      </c>
      <c r="K12" s="199">
        <v>0</v>
      </c>
      <c r="L12" s="198">
        <v>0</v>
      </c>
      <c r="M12" s="197">
        <f>SUM(I12:L12)</f>
        <v>1109.8980000000001</v>
      </c>
      <c r="N12" s="203">
        <f>IF(ISERROR(G12/M12-1),"         /0",(G12/M12-1))</f>
        <v>-0.2786832663902449</v>
      </c>
      <c r="O12" s="202">
        <v>2320.303999999999</v>
      </c>
      <c r="P12" s="198">
        <v>5221.520000000001</v>
      </c>
      <c r="Q12" s="199">
        <v>3.486</v>
      </c>
      <c r="R12" s="198">
        <v>0</v>
      </c>
      <c r="S12" s="197">
        <f>SUM(O12:R12)</f>
        <v>7545.31</v>
      </c>
      <c r="T12" s="201">
        <f>S12/$S$9</f>
        <v>0.02071744675924858</v>
      </c>
      <c r="U12" s="200">
        <v>2113.807</v>
      </c>
      <c r="V12" s="198">
        <v>7099.739999999998</v>
      </c>
      <c r="W12" s="199">
        <v>3.76</v>
      </c>
      <c r="X12" s="198">
        <v>0</v>
      </c>
      <c r="Y12" s="197">
        <f>SUM(U12:X12)</f>
        <v>9217.306999999999</v>
      </c>
      <c r="Z12" s="196">
        <f>IF(ISERROR(S12/Y12-1),"         /0",IF(S12/Y12&gt;5,"  *  ",(S12/Y12-1)))</f>
        <v>-0.1813975600465514</v>
      </c>
    </row>
    <row r="13" spans="1:26" ht="18.75" customHeight="1">
      <c r="A13" s="204" t="s">
        <v>349</v>
      </c>
      <c r="B13" s="462" t="s">
        <v>350</v>
      </c>
      <c r="C13" s="202">
        <v>117.343</v>
      </c>
      <c r="D13" s="198">
        <v>463.435</v>
      </c>
      <c r="E13" s="199">
        <v>0.20400000000000001</v>
      </c>
      <c r="F13" s="198">
        <v>0.124</v>
      </c>
      <c r="G13" s="197">
        <f t="shared" si="0"/>
        <v>581.106</v>
      </c>
      <c r="H13" s="201">
        <f t="shared" si="1"/>
        <v>0.013278540970536842</v>
      </c>
      <c r="I13" s="200">
        <v>72.975</v>
      </c>
      <c r="J13" s="198">
        <v>416.106</v>
      </c>
      <c r="K13" s="199">
        <v>0</v>
      </c>
      <c r="L13" s="198">
        <v>0</v>
      </c>
      <c r="M13" s="197">
        <f t="shared" si="2"/>
        <v>489.081</v>
      </c>
      <c r="N13" s="203">
        <f t="shared" si="3"/>
        <v>0.18815901660461143</v>
      </c>
      <c r="O13" s="202">
        <v>729.3559999999998</v>
      </c>
      <c r="P13" s="198">
        <v>3692.7159999999994</v>
      </c>
      <c r="Q13" s="199">
        <v>1.09</v>
      </c>
      <c r="R13" s="198">
        <v>71.722</v>
      </c>
      <c r="S13" s="197">
        <f t="shared" si="4"/>
        <v>4494.883999999999</v>
      </c>
      <c r="T13" s="201">
        <f t="shared" si="5"/>
        <v>0.012341775216525004</v>
      </c>
      <c r="U13" s="200">
        <v>720.8279999999995</v>
      </c>
      <c r="V13" s="198">
        <v>3468.306000000001</v>
      </c>
      <c r="W13" s="199">
        <v>0</v>
      </c>
      <c r="X13" s="198">
        <v>785.7</v>
      </c>
      <c r="Y13" s="197">
        <f t="shared" si="6"/>
        <v>4974.834</v>
      </c>
      <c r="Z13" s="196">
        <f t="shared" si="7"/>
        <v>-0.09647558089375463</v>
      </c>
    </row>
    <row r="14" spans="1:26" ht="18.75" customHeight="1">
      <c r="A14" s="204" t="s">
        <v>347</v>
      </c>
      <c r="B14" s="462" t="s">
        <v>348</v>
      </c>
      <c r="C14" s="202">
        <v>15.128</v>
      </c>
      <c r="D14" s="198">
        <v>13.789000000000001</v>
      </c>
      <c r="E14" s="199">
        <v>0.062</v>
      </c>
      <c r="F14" s="198">
        <v>0.062</v>
      </c>
      <c r="G14" s="197">
        <f>SUM(C14:F14)</f>
        <v>29.041000000000004</v>
      </c>
      <c r="H14" s="201">
        <f>G14/$G$9</f>
        <v>0.0006636002869104096</v>
      </c>
      <c r="I14" s="200">
        <v>34.25</v>
      </c>
      <c r="J14" s="198">
        <v>2.242</v>
      </c>
      <c r="K14" s="199">
        <v>0</v>
      </c>
      <c r="L14" s="198">
        <v>0</v>
      </c>
      <c r="M14" s="197">
        <f>SUM(I14:L14)</f>
        <v>36.492</v>
      </c>
      <c r="N14" s="203">
        <f>IF(ISERROR(G14/M14-1),"         /0",(G14/M14-1))</f>
        <v>-0.20418173846322463</v>
      </c>
      <c r="O14" s="202">
        <v>48.8</v>
      </c>
      <c r="P14" s="198">
        <v>48.55</v>
      </c>
      <c r="Q14" s="199">
        <v>0.127</v>
      </c>
      <c r="R14" s="198">
        <v>0.5720000000000001</v>
      </c>
      <c r="S14" s="197">
        <f>SUM(O14:R14)</f>
        <v>98.04899999999999</v>
      </c>
      <c r="T14" s="201">
        <f>S14/$S$9</f>
        <v>0.00026921689596551556</v>
      </c>
      <c r="U14" s="200">
        <v>121.45899999999997</v>
      </c>
      <c r="V14" s="198">
        <v>21.194000000000003</v>
      </c>
      <c r="W14" s="199">
        <v>3.9</v>
      </c>
      <c r="X14" s="198">
        <v>0.02</v>
      </c>
      <c r="Y14" s="197">
        <f>SUM(U14:X14)</f>
        <v>146.57299999999998</v>
      </c>
      <c r="Z14" s="196">
        <f>IF(ISERROR(S14/Y14-1),"         /0",IF(S14/Y14&gt;5,"  *  ",(S14/Y14-1)))</f>
        <v>-0.3310568795071397</v>
      </c>
    </row>
    <row r="15" spans="1:26" ht="18.75" customHeight="1" thickBot="1">
      <c r="A15" s="195" t="s">
        <v>59</v>
      </c>
      <c r="B15" s="463"/>
      <c r="C15" s="193">
        <v>12.190999999999999</v>
      </c>
      <c r="D15" s="189">
        <v>11.982000000000001</v>
      </c>
      <c r="E15" s="190">
        <v>12.668</v>
      </c>
      <c r="F15" s="189">
        <v>11.872</v>
      </c>
      <c r="G15" s="188">
        <f t="shared" si="0"/>
        <v>48.713</v>
      </c>
      <c r="H15" s="192">
        <f t="shared" si="1"/>
        <v>0.0011131145889007534</v>
      </c>
      <c r="I15" s="191">
        <v>9.597</v>
      </c>
      <c r="J15" s="189">
        <v>46.357</v>
      </c>
      <c r="K15" s="190">
        <v>0.2</v>
      </c>
      <c r="L15" s="189">
        <v>0.2</v>
      </c>
      <c r="M15" s="188">
        <f t="shared" si="2"/>
        <v>56.354000000000006</v>
      </c>
      <c r="N15" s="194">
        <f t="shared" si="3"/>
        <v>-0.13558931043049305</v>
      </c>
      <c r="O15" s="193">
        <v>122.86300000000001</v>
      </c>
      <c r="P15" s="189">
        <v>263.40000000000003</v>
      </c>
      <c r="Q15" s="190">
        <v>41.283</v>
      </c>
      <c r="R15" s="189">
        <v>44.31699999999999</v>
      </c>
      <c r="S15" s="188">
        <f t="shared" si="4"/>
        <v>471.86300000000006</v>
      </c>
      <c r="T15" s="192">
        <f t="shared" si="5"/>
        <v>0.001295612318136606</v>
      </c>
      <c r="U15" s="191">
        <v>102.601</v>
      </c>
      <c r="V15" s="189">
        <v>301.443</v>
      </c>
      <c r="W15" s="190">
        <v>70.098</v>
      </c>
      <c r="X15" s="189">
        <v>82.293</v>
      </c>
      <c r="Y15" s="188">
        <f t="shared" si="6"/>
        <v>556.435</v>
      </c>
      <c r="Z15" s="187">
        <f t="shared" si="7"/>
        <v>-0.15198900141076654</v>
      </c>
    </row>
    <row r="16" spans="1:2" ht="16.5" thickTop="1">
      <c r="A16" s="186" t="s">
        <v>44</v>
      </c>
      <c r="B16" s="186"/>
    </row>
    <row r="17" spans="1:2" ht="15.75">
      <c r="A17" s="186" t="s">
        <v>43</v>
      </c>
      <c r="B17" s="186"/>
    </row>
    <row r="18" spans="1:3" ht="14.25">
      <c r="A18" s="464" t="s">
        <v>129</v>
      </c>
      <c r="B18" s="465"/>
      <c r="C18" s="465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6:Z65536 N16:N65536 Z3 N3 N5:N8 Z5:Z8">
    <cfRule type="cellIs" priority="3" dxfId="69" operator="lessThan" stopIfTrue="1">
      <formula>0</formula>
    </cfRule>
  </conditionalFormatting>
  <conditionalFormatting sqref="N9:N15 Z9:Z15">
    <cfRule type="cellIs" priority="4" dxfId="69" operator="lessThan" stopIfTrue="1">
      <formula>0</formula>
    </cfRule>
    <cfRule type="cellIs" priority="5" dxfId="71" operator="greaterThanOrEqual" stopIfTrue="1">
      <formula>0</formula>
    </cfRule>
  </conditionalFormatting>
  <conditionalFormatting sqref="H6:H8">
    <cfRule type="cellIs" priority="2" dxfId="69" operator="lessThan" stopIfTrue="1">
      <formula>0</formula>
    </cfRule>
  </conditionalFormatting>
  <conditionalFormatting sqref="T6:T8">
    <cfRule type="cellIs" priority="1" dxfId="69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2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17.140625" style="1" customWidth="1"/>
    <col min="3" max="3" width="11.57421875" style="1" customWidth="1"/>
    <col min="4" max="4" width="12.57421875" style="1" bestFit="1" customWidth="1"/>
    <col min="5" max="5" width="11.421875" style="1" bestFit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86" t="s">
        <v>28</v>
      </c>
      <c r="O1" s="586"/>
    </row>
    <row r="2" ht="5.25" customHeight="1"/>
    <row r="3" ht="4.5" customHeight="1" thickBot="1"/>
    <row r="4" spans="1:15" ht="13.5" customHeight="1" thickTop="1">
      <c r="A4" s="592" t="s">
        <v>27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4"/>
    </row>
    <row r="5" spans="1:15" ht="12.75" customHeight="1">
      <c r="A5" s="595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7"/>
    </row>
    <row r="6" spans="1:15" ht="5.25" customHeight="1" thickBot="1">
      <c r="A6" s="110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8"/>
    </row>
    <row r="7" spans="1:15" ht="16.5" customHeight="1" thickTop="1">
      <c r="A7" s="107"/>
      <c r="B7" s="106"/>
      <c r="C7" s="575" t="s">
        <v>26</v>
      </c>
      <c r="D7" s="576"/>
      <c r="E7" s="585"/>
      <c r="F7" s="581" t="s">
        <v>25</v>
      </c>
      <c r="G7" s="582"/>
      <c r="H7" s="582"/>
      <c r="I7" s="582"/>
      <c r="J7" s="582"/>
      <c r="K7" s="582"/>
      <c r="L7" s="582"/>
      <c r="M7" s="582"/>
      <c r="N7" s="582"/>
      <c r="O7" s="587" t="s">
        <v>24</v>
      </c>
    </row>
    <row r="8" spans="1:15" ht="3.75" customHeight="1" thickBot="1">
      <c r="A8" s="105"/>
      <c r="B8" s="104"/>
      <c r="C8" s="103"/>
      <c r="D8" s="102"/>
      <c r="E8" s="101"/>
      <c r="F8" s="583"/>
      <c r="G8" s="584"/>
      <c r="H8" s="584"/>
      <c r="I8" s="584"/>
      <c r="J8" s="584"/>
      <c r="K8" s="584"/>
      <c r="L8" s="584"/>
      <c r="M8" s="584"/>
      <c r="N8" s="584"/>
      <c r="O8" s="588"/>
    </row>
    <row r="9" spans="1:15" ht="21.75" customHeight="1" thickBot="1" thickTop="1">
      <c r="A9" s="573" t="s">
        <v>23</v>
      </c>
      <c r="B9" s="574"/>
      <c r="C9" s="577" t="s">
        <v>22</v>
      </c>
      <c r="D9" s="579" t="s">
        <v>21</v>
      </c>
      <c r="E9" s="590" t="s">
        <v>17</v>
      </c>
      <c r="F9" s="575" t="s">
        <v>22</v>
      </c>
      <c r="G9" s="576"/>
      <c r="H9" s="576"/>
      <c r="I9" s="575" t="s">
        <v>21</v>
      </c>
      <c r="J9" s="576"/>
      <c r="K9" s="585"/>
      <c r="L9" s="148" t="s">
        <v>20</v>
      </c>
      <c r="M9" s="100"/>
      <c r="N9" s="147"/>
      <c r="O9" s="588"/>
    </row>
    <row r="10" spans="1:15" s="93" customFormat="1" ht="18.75" customHeight="1" thickBot="1">
      <c r="A10" s="99"/>
      <c r="B10" s="98"/>
      <c r="C10" s="578"/>
      <c r="D10" s="580"/>
      <c r="E10" s="591"/>
      <c r="F10" s="96" t="s">
        <v>19</v>
      </c>
      <c r="G10" s="95" t="s">
        <v>18</v>
      </c>
      <c r="H10" s="94" t="s">
        <v>17</v>
      </c>
      <c r="I10" s="96" t="s">
        <v>19</v>
      </c>
      <c r="J10" s="95" t="s">
        <v>18</v>
      </c>
      <c r="K10" s="97" t="s">
        <v>17</v>
      </c>
      <c r="L10" s="96" t="s">
        <v>19</v>
      </c>
      <c r="M10" s="95" t="s">
        <v>18</v>
      </c>
      <c r="N10" s="97" t="s">
        <v>17</v>
      </c>
      <c r="O10" s="589"/>
    </row>
    <row r="11" spans="1:15" ht="18.75" customHeight="1" thickTop="1">
      <c r="A11" s="569">
        <v>2010</v>
      </c>
      <c r="B11" s="74" t="s">
        <v>7</v>
      </c>
      <c r="C11" s="91">
        <v>1024970</v>
      </c>
      <c r="D11" s="92">
        <v>59996</v>
      </c>
      <c r="E11" s="504">
        <f aca="true" t="shared" si="0" ref="E11:E31">D11+C11</f>
        <v>1084966</v>
      </c>
      <c r="F11" s="91">
        <v>284288</v>
      </c>
      <c r="G11" s="90">
        <v>261693</v>
      </c>
      <c r="H11" s="85">
        <f aca="true" t="shared" si="1" ref="H11:H22">G11+F11</f>
        <v>545981</v>
      </c>
      <c r="I11" s="89">
        <v>5363</v>
      </c>
      <c r="J11" s="88">
        <v>6030</v>
      </c>
      <c r="K11" s="87">
        <f aca="true" t="shared" si="2" ref="K11:K22">J11+I11</f>
        <v>11393</v>
      </c>
      <c r="L11" s="445">
        <f aca="true" t="shared" si="3" ref="L11:L26">I11+F11</f>
        <v>289651</v>
      </c>
      <c r="M11" s="86">
        <f aca="true" t="shared" si="4" ref="M11:M26">J11+G11</f>
        <v>267723</v>
      </c>
      <c r="N11" s="517">
        <f aca="true" t="shared" si="5" ref="N11:N26">K11+H11</f>
        <v>557374</v>
      </c>
      <c r="O11" s="84">
        <f aca="true" t="shared" si="6" ref="O11:O26">N11+E11</f>
        <v>1642340</v>
      </c>
    </row>
    <row r="12" spans="1:15" ht="18.75" customHeight="1">
      <c r="A12" s="570"/>
      <c r="B12" s="74" t="s">
        <v>6</v>
      </c>
      <c r="C12" s="60">
        <v>928323</v>
      </c>
      <c r="D12" s="73">
        <v>40312</v>
      </c>
      <c r="E12" s="505">
        <f t="shared" si="0"/>
        <v>968635</v>
      </c>
      <c r="F12" s="60">
        <v>202715</v>
      </c>
      <c r="G12" s="58">
        <v>188295</v>
      </c>
      <c r="H12" s="67">
        <f t="shared" si="1"/>
        <v>391010</v>
      </c>
      <c r="I12" s="71">
        <v>1385</v>
      </c>
      <c r="J12" s="70">
        <v>1448</v>
      </c>
      <c r="K12" s="69">
        <f t="shared" si="2"/>
        <v>2833</v>
      </c>
      <c r="L12" s="444">
        <f t="shared" si="3"/>
        <v>204100</v>
      </c>
      <c r="M12" s="68">
        <f t="shared" si="4"/>
        <v>189743</v>
      </c>
      <c r="N12" s="518">
        <f t="shared" si="5"/>
        <v>393843</v>
      </c>
      <c r="O12" s="66">
        <f t="shared" si="6"/>
        <v>1362478</v>
      </c>
    </row>
    <row r="13" spans="1:15" ht="18.75" customHeight="1">
      <c r="A13" s="570"/>
      <c r="B13" s="74" t="s">
        <v>5</v>
      </c>
      <c r="C13" s="60">
        <v>1076945</v>
      </c>
      <c r="D13" s="73">
        <v>52833</v>
      </c>
      <c r="E13" s="505">
        <f t="shared" si="0"/>
        <v>1129778</v>
      </c>
      <c r="F13" s="60">
        <v>250371</v>
      </c>
      <c r="G13" s="58">
        <v>216855</v>
      </c>
      <c r="H13" s="67">
        <f t="shared" si="1"/>
        <v>467226</v>
      </c>
      <c r="I13" s="444">
        <v>2662</v>
      </c>
      <c r="J13" s="70">
        <v>1983</v>
      </c>
      <c r="K13" s="69">
        <f t="shared" si="2"/>
        <v>4645</v>
      </c>
      <c r="L13" s="444">
        <f t="shared" si="3"/>
        <v>253033</v>
      </c>
      <c r="M13" s="68">
        <f t="shared" si="4"/>
        <v>218838</v>
      </c>
      <c r="N13" s="518">
        <f t="shared" si="5"/>
        <v>471871</v>
      </c>
      <c r="O13" s="66">
        <f t="shared" si="6"/>
        <v>1601649</v>
      </c>
    </row>
    <row r="14" spans="1:15" ht="18.75" customHeight="1">
      <c r="A14" s="570"/>
      <c r="B14" s="74" t="s">
        <v>16</v>
      </c>
      <c r="C14" s="60">
        <v>1009177</v>
      </c>
      <c r="D14" s="73">
        <v>51555</v>
      </c>
      <c r="E14" s="505">
        <f t="shared" si="0"/>
        <v>1060732</v>
      </c>
      <c r="F14" s="60">
        <v>215471</v>
      </c>
      <c r="G14" s="58">
        <v>215500</v>
      </c>
      <c r="H14" s="67">
        <f t="shared" si="1"/>
        <v>430971</v>
      </c>
      <c r="I14" s="71">
        <v>3092</v>
      </c>
      <c r="J14" s="70">
        <v>3675</v>
      </c>
      <c r="K14" s="69">
        <f t="shared" si="2"/>
        <v>6767</v>
      </c>
      <c r="L14" s="444">
        <f t="shared" si="3"/>
        <v>218563</v>
      </c>
      <c r="M14" s="68">
        <f t="shared" si="4"/>
        <v>219175</v>
      </c>
      <c r="N14" s="518">
        <f t="shared" si="5"/>
        <v>437738</v>
      </c>
      <c r="O14" s="66">
        <f t="shared" si="6"/>
        <v>1498470</v>
      </c>
    </row>
    <row r="15" spans="1:15" s="83" customFormat="1" ht="18.75" customHeight="1">
      <c r="A15" s="570"/>
      <c r="B15" s="74" t="s">
        <v>15</v>
      </c>
      <c r="C15" s="60">
        <v>1057219</v>
      </c>
      <c r="D15" s="73">
        <v>49821</v>
      </c>
      <c r="E15" s="505">
        <f t="shared" si="0"/>
        <v>1107040</v>
      </c>
      <c r="F15" s="60">
        <v>226400</v>
      </c>
      <c r="G15" s="58">
        <v>221447</v>
      </c>
      <c r="H15" s="67">
        <f t="shared" si="1"/>
        <v>447847</v>
      </c>
      <c r="I15" s="71">
        <v>2391</v>
      </c>
      <c r="J15" s="70">
        <v>2263</v>
      </c>
      <c r="K15" s="69">
        <f t="shared" si="2"/>
        <v>4654</v>
      </c>
      <c r="L15" s="444">
        <f t="shared" si="3"/>
        <v>228791</v>
      </c>
      <c r="M15" s="68">
        <f t="shared" si="4"/>
        <v>223710</v>
      </c>
      <c r="N15" s="518">
        <f t="shared" si="5"/>
        <v>452501</v>
      </c>
      <c r="O15" s="66">
        <f t="shared" si="6"/>
        <v>1559541</v>
      </c>
    </row>
    <row r="16" spans="1:15" s="500" customFormat="1" ht="18.75" customHeight="1">
      <c r="A16" s="570"/>
      <c r="B16" s="80" t="s">
        <v>14</v>
      </c>
      <c r="C16" s="60">
        <v>1123329</v>
      </c>
      <c r="D16" s="73">
        <v>56554</v>
      </c>
      <c r="E16" s="543">
        <f t="shared" si="0"/>
        <v>1179883</v>
      </c>
      <c r="F16" s="60">
        <v>265899</v>
      </c>
      <c r="G16" s="58">
        <v>257366</v>
      </c>
      <c r="H16" s="67">
        <f t="shared" si="1"/>
        <v>523265</v>
      </c>
      <c r="I16" s="71">
        <v>3221</v>
      </c>
      <c r="J16" s="70">
        <v>3176</v>
      </c>
      <c r="K16" s="69">
        <f t="shared" si="2"/>
        <v>6397</v>
      </c>
      <c r="L16" s="444">
        <f t="shared" si="3"/>
        <v>269120</v>
      </c>
      <c r="M16" s="68">
        <f t="shared" si="4"/>
        <v>260542</v>
      </c>
      <c r="N16" s="544">
        <f t="shared" si="5"/>
        <v>529662</v>
      </c>
      <c r="O16" s="545">
        <f t="shared" si="6"/>
        <v>1709545</v>
      </c>
    </row>
    <row r="17" spans="1:15" s="746" customFormat="1" ht="18.75" customHeight="1">
      <c r="A17" s="570"/>
      <c r="B17" s="74" t="s">
        <v>13</v>
      </c>
      <c r="C17" s="137">
        <v>1223306</v>
      </c>
      <c r="D17" s="138">
        <v>75449</v>
      </c>
      <c r="E17" s="505">
        <f t="shared" si="0"/>
        <v>1298755</v>
      </c>
      <c r="F17" s="137">
        <v>288296</v>
      </c>
      <c r="G17" s="136">
        <v>323100</v>
      </c>
      <c r="H17" s="745">
        <f t="shared" si="1"/>
        <v>611396</v>
      </c>
      <c r="I17" s="135">
        <v>4386</v>
      </c>
      <c r="J17" s="134">
        <v>5114</v>
      </c>
      <c r="K17" s="131">
        <f t="shared" si="2"/>
        <v>9500</v>
      </c>
      <c r="L17" s="133">
        <f t="shared" si="3"/>
        <v>292682</v>
      </c>
      <c r="M17" s="132">
        <f t="shared" si="4"/>
        <v>328214</v>
      </c>
      <c r="N17" s="518">
        <f t="shared" si="5"/>
        <v>620896</v>
      </c>
      <c r="O17" s="66">
        <f t="shared" si="6"/>
        <v>1919651</v>
      </c>
    </row>
    <row r="18" spans="1:15" s="82" customFormat="1" ht="18.75" customHeight="1">
      <c r="A18" s="570"/>
      <c r="B18" s="64" t="s">
        <v>12</v>
      </c>
      <c r="C18" s="762">
        <v>1181152</v>
      </c>
      <c r="D18" s="763">
        <v>47824</v>
      </c>
      <c r="E18" s="506">
        <f t="shared" si="0"/>
        <v>1228976</v>
      </c>
      <c r="F18" s="762">
        <v>310033</v>
      </c>
      <c r="G18" s="764">
        <v>280914</v>
      </c>
      <c r="H18" s="765">
        <f t="shared" si="1"/>
        <v>590947</v>
      </c>
      <c r="I18" s="766">
        <v>3790</v>
      </c>
      <c r="J18" s="767">
        <v>4198</v>
      </c>
      <c r="K18" s="768">
        <f t="shared" si="2"/>
        <v>7988</v>
      </c>
      <c r="L18" s="769">
        <f t="shared" si="3"/>
        <v>313823</v>
      </c>
      <c r="M18" s="770">
        <f t="shared" si="4"/>
        <v>285112</v>
      </c>
      <c r="N18" s="519">
        <f t="shared" si="5"/>
        <v>598935</v>
      </c>
      <c r="O18" s="63">
        <f t="shared" si="6"/>
        <v>1827911</v>
      </c>
    </row>
    <row r="19" spans="1:15" ht="18.75" customHeight="1">
      <c r="A19" s="570"/>
      <c r="B19" s="74" t="s">
        <v>11</v>
      </c>
      <c r="C19" s="60">
        <v>1096850</v>
      </c>
      <c r="D19" s="73">
        <v>48932</v>
      </c>
      <c r="E19" s="505">
        <f t="shared" si="0"/>
        <v>1145782</v>
      </c>
      <c r="F19" s="60">
        <v>255954</v>
      </c>
      <c r="G19" s="58">
        <v>225061</v>
      </c>
      <c r="H19" s="67">
        <f t="shared" si="1"/>
        <v>481015</v>
      </c>
      <c r="I19" s="71">
        <v>1870</v>
      </c>
      <c r="J19" s="70">
        <v>1747</v>
      </c>
      <c r="K19" s="69">
        <f t="shared" si="2"/>
        <v>3617</v>
      </c>
      <c r="L19" s="444">
        <f t="shared" si="3"/>
        <v>257824</v>
      </c>
      <c r="M19" s="68">
        <f t="shared" si="4"/>
        <v>226808</v>
      </c>
      <c r="N19" s="518">
        <f t="shared" si="5"/>
        <v>484632</v>
      </c>
      <c r="O19" s="66">
        <f t="shared" si="6"/>
        <v>1630414</v>
      </c>
    </row>
    <row r="20" spans="1:15" s="81" customFormat="1" ht="18.75" customHeight="1">
      <c r="A20" s="571"/>
      <c r="B20" s="74" t="s">
        <v>10</v>
      </c>
      <c r="C20" s="60">
        <v>1206244</v>
      </c>
      <c r="D20" s="73">
        <v>63332</v>
      </c>
      <c r="E20" s="505">
        <f t="shared" si="0"/>
        <v>1269576</v>
      </c>
      <c r="F20" s="60">
        <v>266448</v>
      </c>
      <c r="G20" s="58">
        <v>269287</v>
      </c>
      <c r="H20" s="67">
        <f t="shared" si="1"/>
        <v>535735</v>
      </c>
      <c r="I20" s="71">
        <v>2722</v>
      </c>
      <c r="J20" s="70">
        <v>2360</v>
      </c>
      <c r="K20" s="69">
        <f t="shared" si="2"/>
        <v>5082</v>
      </c>
      <c r="L20" s="444">
        <f t="shared" si="3"/>
        <v>269170</v>
      </c>
      <c r="M20" s="68">
        <f t="shared" si="4"/>
        <v>271647</v>
      </c>
      <c r="N20" s="518">
        <f t="shared" si="5"/>
        <v>540817</v>
      </c>
      <c r="O20" s="66">
        <f t="shared" si="6"/>
        <v>1810393</v>
      </c>
    </row>
    <row r="21" spans="1:15" ht="18.75" customHeight="1">
      <c r="A21" s="570"/>
      <c r="B21" s="80" t="s">
        <v>9</v>
      </c>
      <c r="C21" s="60">
        <v>1128917</v>
      </c>
      <c r="D21" s="73">
        <v>78815</v>
      </c>
      <c r="E21" s="505">
        <f t="shared" si="0"/>
        <v>1207732</v>
      </c>
      <c r="F21" s="60">
        <v>254276</v>
      </c>
      <c r="G21" s="58">
        <v>265672</v>
      </c>
      <c r="H21" s="67">
        <f t="shared" si="1"/>
        <v>519948</v>
      </c>
      <c r="I21" s="71">
        <v>1998</v>
      </c>
      <c r="J21" s="70">
        <v>1684</v>
      </c>
      <c r="K21" s="69">
        <f t="shared" si="2"/>
        <v>3682</v>
      </c>
      <c r="L21" s="444">
        <f t="shared" si="3"/>
        <v>256274</v>
      </c>
      <c r="M21" s="68">
        <f t="shared" si="4"/>
        <v>267356</v>
      </c>
      <c r="N21" s="518">
        <f t="shared" si="5"/>
        <v>523630</v>
      </c>
      <c r="O21" s="66">
        <f t="shared" si="6"/>
        <v>1731362</v>
      </c>
    </row>
    <row r="22" spans="1:15" ht="18.75" customHeight="1" thickBot="1">
      <c r="A22" s="572"/>
      <c r="B22" s="74" t="s">
        <v>8</v>
      </c>
      <c r="C22" s="60">
        <v>1178714</v>
      </c>
      <c r="D22" s="73">
        <v>100515</v>
      </c>
      <c r="E22" s="505">
        <f t="shared" si="0"/>
        <v>1279229</v>
      </c>
      <c r="F22" s="60">
        <v>278636</v>
      </c>
      <c r="G22" s="58">
        <v>336863</v>
      </c>
      <c r="H22" s="67">
        <f t="shared" si="1"/>
        <v>615499</v>
      </c>
      <c r="I22" s="71">
        <v>3271</v>
      </c>
      <c r="J22" s="70">
        <v>3076</v>
      </c>
      <c r="K22" s="69">
        <f t="shared" si="2"/>
        <v>6347</v>
      </c>
      <c r="L22" s="444">
        <f t="shared" si="3"/>
        <v>281907</v>
      </c>
      <c r="M22" s="68">
        <f t="shared" si="4"/>
        <v>339939</v>
      </c>
      <c r="N22" s="518">
        <f t="shared" si="5"/>
        <v>621846</v>
      </c>
      <c r="O22" s="66">
        <f t="shared" si="6"/>
        <v>1901075</v>
      </c>
    </row>
    <row r="23" spans="1:15" ht="3.75" customHeight="1">
      <c r="A23" s="79"/>
      <c r="B23" s="78"/>
      <c r="C23" s="77"/>
      <c r="D23" s="76"/>
      <c r="E23" s="507">
        <f t="shared" si="0"/>
        <v>0</v>
      </c>
      <c r="F23" s="48"/>
      <c r="G23" s="47"/>
      <c r="H23" s="44"/>
      <c r="I23" s="48"/>
      <c r="J23" s="47"/>
      <c r="K23" s="46"/>
      <c r="L23" s="114">
        <f t="shared" si="3"/>
        <v>0</v>
      </c>
      <c r="M23" s="45">
        <f t="shared" si="4"/>
        <v>0</v>
      </c>
      <c r="N23" s="520">
        <f t="shared" si="5"/>
        <v>0</v>
      </c>
      <c r="O23" s="43">
        <f t="shared" si="6"/>
        <v>0</v>
      </c>
    </row>
    <row r="24" spans="1:15" ht="18" customHeight="1">
      <c r="A24" s="75">
        <v>2011</v>
      </c>
      <c r="B24" s="74" t="s">
        <v>7</v>
      </c>
      <c r="C24" s="60">
        <v>1137399</v>
      </c>
      <c r="D24" s="73">
        <v>95125</v>
      </c>
      <c r="E24" s="505">
        <f t="shared" si="0"/>
        <v>1232524</v>
      </c>
      <c r="F24" s="72">
        <v>337321</v>
      </c>
      <c r="G24" s="58">
        <v>303592</v>
      </c>
      <c r="H24" s="67">
        <f aca="true" t="shared" si="7" ref="H24:H31">G24+F24</f>
        <v>640913</v>
      </c>
      <c r="I24" s="71">
        <v>4304</v>
      </c>
      <c r="J24" s="70">
        <v>4612</v>
      </c>
      <c r="K24" s="69">
        <f aca="true" t="shared" si="8" ref="K24:K29">J24+I24</f>
        <v>8916</v>
      </c>
      <c r="L24" s="444">
        <f t="shared" si="3"/>
        <v>341625</v>
      </c>
      <c r="M24" s="68">
        <f t="shared" si="4"/>
        <v>308204</v>
      </c>
      <c r="N24" s="518">
        <f t="shared" si="5"/>
        <v>649829</v>
      </c>
      <c r="O24" s="66">
        <f t="shared" si="6"/>
        <v>1882353</v>
      </c>
    </row>
    <row r="25" spans="1:15" ht="18" customHeight="1">
      <c r="A25" s="75"/>
      <c r="B25" s="74" t="s">
        <v>6</v>
      </c>
      <c r="C25" s="60">
        <v>967960</v>
      </c>
      <c r="D25" s="73">
        <v>56407</v>
      </c>
      <c r="E25" s="505">
        <f t="shared" si="0"/>
        <v>1024367</v>
      </c>
      <c r="F25" s="72">
        <v>235961</v>
      </c>
      <c r="G25" s="58">
        <v>218865</v>
      </c>
      <c r="H25" s="67">
        <f t="shared" si="7"/>
        <v>454826</v>
      </c>
      <c r="I25" s="71">
        <v>2692</v>
      </c>
      <c r="J25" s="70">
        <v>2603</v>
      </c>
      <c r="K25" s="69">
        <f t="shared" si="8"/>
        <v>5295</v>
      </c>
      <c r="L25" s="444">
        <f t="shared" si="3"/>
        <v>238653</v>
      </c>
      <c r="M25" s="68">
        <f t="shared" si="4"/>
        <v>221468</v>
      </c>
      <c r="N25" s="518">
        <f t="shared" si="5"/>
        <v>460121</v>
      </c>
      <c r="O25" s="66">
        <f t="shared" si="6"/>
        <v>1484488</v>
      </c>
    </row>
    <row r="26" spans="1:15" ht="18" customHeight="1">
      <c r="A26" s="75"/>
      <c r="B26" s="74" t="s">
        <v>5</v>
      </c>
      <c r="C26" s="60">
        <v>1090092</v>
      </c>
      <c r="D26" s="73">
        <v>66953</v>
      </c>
      <c r="E26" s="505">
        <f t="shared" si="0"/>
        <v>1157045</v>
      </c>
      <c r="F26" s="72">
        <v>274306</v>
      </c>
      <c r="G26" s="58">
        <v>245083</v>
      </c>
      <c r="H26" s="67">
        <f t="shared" si="7"/>
        <v>519389</v>
      </c>
      <c r="I26" s="71">
        <v>1853</v>
      </c>
      <c r="J26" s="70">
        <v>1806</v>
      </c>
      <c r="K26" s="69">
        <f t="shared" si="8"/>
        <v>3659</v>
      </c>
      <c r="L26" s="444">
        <f t="shared" si="3"/>
        <v>276159</v>
      </c>
      <c r="M26" s="68">
        <f t="shared" si="4"/>
        <v>246889</v>
      </c>
      <c r="N26" s="518">
        <f t="shared" si="5"/>
        <v>523048</v>
      </c>
      <c r="O26" s="66">
        <f t="shared" si="6"/>
        <v>1680093</v>
      </c>
    </row>
    <row r="27" spans="1:15" s="62" customFormat="1" ht="18" customHeight="1">
      <c r="A27" s="65"/>
      <c r="B27" s="74" t="s">
        <v>16</v>
      </c>
      <c r="C27" s="60">
        <v>1071287</v>
      </c>
      <c r="D27" s="73">
        <v>65892</v>
      </c>
      <c r="E27" s="505">
        <f t="shared" si="0"/>
        <v>1137179</v>
      </c>
      <c r="F27" s="72">
        <v>267012</v>
      </c>
      <c r="G27" s="58">
        <v>249672</v>
      </c>
      <c r="H27" s="67">
        <f t="shared" si="7"/>
        <v>516684</v>
      </c>
      <c r="I27" s="71">
        <v>3158</v>
      </c>
      <c r="J27" s="70">
        <v>3048</v>
      </c>
      <c r="K27" s="69">
        <f t="shared" si="8"/>
        <v>6206</v>
      </c>
      <c r="L27" s="444">
        <f aca="true" t="shared" si="9" ref="L27:N28">I27+F27</f>
        <v>270170</v>
      </c>
      <c r="M27" s="68">
        <f t="shared" si="9"/>
        <v>252720</v>
      </c>
      <c r="N27" s="518">
        <f t="shared" si="9"/>
        <v>522890</v>
      </c>
      <c r="O27" s="66">
        <f>N27+E27</f>
        <v>1660069</v>
      </c>
    </row>
    <row r="28" spans="1:15" ht="18" customHeight="1">
      <c r="A28" s="75"/>
      <c r="B28" s="74" t="s">
        <v>15</v>
      </c>
      <c r="C28" s="60">
        <v>1106091</v>
      </c>
      <c r="D28" s="73">
        <v>56658</v>
      </c>
      <c r="E28" s="505">
        <f t="shared" si="0"/>
        <v>1162749</v>
      </c>
      <c r="F28" s="72">
        <v>263838</v>
      </c>
      <c r="G28" s="58">
        <v>252591</v>
      </c>
      <c r="H28" s="67">
        <f t="shared" si="7"/>
        <v>516429</v>
      </c>
      <c r="I28" s="71">
        <v>1181</v>
      </c>
      <c r="J28" s="70">
        <v>718</v>
      </c>
      <c r="K28" s="69">
        <f t="shared" si="8"/>
        <v>1899</v>
      </c>
      <c r="L28" s="444">
        <f t="shared" si="9"/>
        <v>265019</v>
      </c>
      <c r="M28" s="68">
        <f t="shared" si="9"/>
        <v>253309</v>
      </c>
      <c r="N28" s="518">
        <f t="shared" si="9"/>
        <v>518328</v>
      </c>
      <c r="O28" s="66">
        <f>N28+E28</f>
        <v>1681077</v>
      </c>
    </row>
    <row r="29" spans="1:15" s="118" customFormat="1" ht="18" customHeight="1">
      <c r="A29" s="546"/>
      <c r="B29" s="547" t="s">
        <v>14</v>
      </c>
      <c r="C29" s="548">
        <v>1151167</v>
      </c>
      <c r="D29" s="549">
        <v>72699</v>
      </c>
      <c r="E29" s="550">
        <f t="shared" si="0"/>
        <v>1223866</v>
      </c>
      <c r="F29" s="551">
        <v>315944</v>
      </c>
      <c r="G29" s="552">
        <v>286381</v>
      </c>
      <c r="H29" s="553">
        <f t="shared" si="7"/>
        <v>602325</v>
      </c>
      <c r="I29" s="554">
        <v>2709</v>
      </c>
      <c r="J29" s="555">
        <v>2024</v>
      </c>
      <c r="K29" s="556">
        <f t="shared" si="8"/>
        <v>4733</v>
      </c>
      <c r="L29" s="546">
        <f aca="true" t="shared" si="10" ref="L29:N30">I29+F29</f>
        <v>318653</v>
      </c>
      <c r="M29" s="557">
        <f t="shared" si="10"/>
        <v>288405</v>
      </c>
      <c r="N29" s="558">
        <f t="shared" si="10"/>
        <v>607058</v>
      </c>
      <c r="O29" s="559">
        <f>N29+E29</f>
        <v>1830924</v>
      </c>
    </row>
    <row r="30" spans="1:15" s="744" customFormat="1" ht="18" customHeight="1">
      <c r="A30" s="122"/>
      <c r="B30" s="129" t="s">
        <v>13</v>
      </c>
      <c r="C30" s="128">
        <v>1187324</v>
      </c>
      <c r="D30" s="127">
        <v>67234</v>
      </c>
      <c r="E30" s="742">
        <f t="shared" si="0"/>
        <v>1254558</v>
      </c>
      <c r="F30" s="126">
        <v>317982</v>
      </c>
      <c r="G30" s="125">
        <v>359236</v>
      </c>
      <c r="H30" s="743">
        <f t="shared" si="7"/>
        <v>677218</v>
      </c>
      <c r="I30" s="124">
        <v>3202</v>
      </c>
      <c r="J30" s="123">
        <v>3280</v>
      </c>
      <c r="K30" s="120">
        <f>J30+I30</f>
        <v>6482</v>
      </c>
      <c r="L30" s="122">
        <f t="shared" si="10"/>
        <v>321184</v>
      </c>
      <c r="M30" s="121">
        <f t="shared" si="10"/>
        <v>362516</v>
      </c>
      <c r="N30" s="521">
        <f t="shared" si="10"/>
        <v>683700</v>
      </c>
      <c r="O30" s="119">
        <f>N30+E30</f>
        <v>1938258</v>
      </c>
    </row>
    <row r="31" spans="1:15" s="494" customFormat="1" ht="18" customHeight="1" thickBot="1">
      <c r="A31" s="455"/>
      <c r="B31" s="447" t="s">
        <v>12</v>
      </c>
      <c r="C31" s="448">
        <v>1185603</v>
      </c>
      <c r="D31" s="449">
        <v>68928</v>
      </c>
      <c r="E31" s="508">
        <f t="shared" si="0"/>
        <v>1254531</v>
      </c>
      <c r="F31" s="450">
        <v>329675</v>
      </c>
      <c r="G31" s="451">
        <v>310356</v>
      </c>
      <c r="H31" s="493">
        <f t="shared" si="7"/>
        <v>640031</v>
      </c>
      <c r="I31" s="453">
        <v>2785</v>
      </c>
      <c r="J31" s="454">
        <v>2810</v>
      </c>
      <c r="K31" s="452">
        <f>J31+I31</f>
        <v>5595</v>
      </c>
      <c r="L31" s="455">
        <f>I31+F31</f>
        <v>332460</v>
      </c>
      <c r="M31" s="456">
        <f>J31+G31</f>
        <v>313166</v>
      </c>
      <c r="N31" s="522">
        <f>K31+H31</f>
        <v>645626</v>
      </c>
      <c r="O31" s="457">
        <f>N31+E31</f>
        <v>1900157</v>
      </c>
    </row>
    <row r="32" spans="1:15" ht="18" customHeight="1">
      <c r="A32" s="61" t="s">
        <v>4</v>
      </c>
      <c r="B32" s="49"/>
      <c r="C32" s="48"/>
      <c r="D32" s="47"/>
      <c r="E32" s="509"/>
      <c r="F32" s="48"/>
      <c r="G32" s="47"/>
      <c r="H32" s="46"/>
      <c r="I32" s="48"/>
      <c r="J32" s="47"/>
      <c r="K32" s="46"/>
      <c r="L32" s="114"/>
      <c r="M32" s="45"/>
      <c r="N32" s="520"/>
      <c r="O32" s="43"/>
    </row>
    <row r="33" spans="1:15" ht="18" customHeight="1">
      <c r="A33" s="42" t="s">
        <v>453</v>
      </c>
      <c r="B33" s="56"/>
      <c r="C33" s="60">
        <f>SUM(C11:C18)</f>
        <v>8624421</v>
      </c>
      <c r="D33" s="58">
        <f aca="true" t="shared" si="11" ref="D33:O33">SUM(D11:D18)</f>
        <v>434344</v>
      </c>
      <c r="E33" s="510">
        <f t="shared" si="11"/>
        <v>9058765</v>
      </c>
      <c r="F33" s="60">
        <f t="shared" si="11"/>
        <v>2043473</v>
      </c>
      <c r="G33" s="58">
        <f t="shared" si="11"/>
        <v>1965170</v>
      </c>
      <c r="H33" s="59">
        <f t="shared" si="11"/>
        <v>4008643</v>
      </c>
      <c r="I33" s="60">
        <f t="shared" si="11"/>
        <v>26290</v>
      </c>
      <c r="J33" s="58">
        <f t="shared" si="11"/>
        <v>27887</v>
      </c>
      <c r="K33" s="59">
        <f t="shared" si="11"/>
        <v>54177</v>
      </c>
      <c r="L33" s="60">
        <f t="shared" si="11"/>
        <v>2069763</v>
      </c>
      <c r="M33" s="58">
        <f t="shared" si="11"/>
        <v>1993057</v>
      </c>
      <c r="N33" s="523">
        <f t="shared" si="11"/>
        <v>4062820</v>
      </c>
      <c r="O33" s="57">
        <f t="shared" si="11"/>
        <v>13121585</v>
      </c>
    </row>
    <row r="34" spans="1:15" ht="18" customHeight="1" thickBot="1">
      <c r="A34" s="42" t="s">
        <v>454</v>
      </c>
      <c r="B34" s="56"/>
      <c r="C34" s="55">
        <f>SUM(C24:C31)</f>
        <v>8896923</v>
      </c>
      <c r="D34" s="52">
        <f aca="true" t="shared" si="12" ref="D34:O34">SUM(D24:D31)</f>
        <v>549896</v>
      </c>
      <c r="E34" s="511">
        <f t="shared" si="12"/>
        <v>9446819</v>
      </c>
      <c r="F34" s="54">
        <f t="shared" si="12"/>
        <v>2342039</v>
      </c>
      <c r="G34" s="52">
        <f t="shared" si="12"/>
        <v>2225776</v>
      </c>
      <c r="H34" s="53">
        <f t="shared" si="12"/>
        <v>4567815</v>
      </c>
      <c r="I34" s="54">
        <f t="shared" si="12"/>
        <v>21884</v>
      </c>
      <c r="J34" s="52">
        <f t="shared" si="12"/>
        <v>20901</v>
      </c>
      <c r="K34" s="53">
        <f t="shared" si="12"/>
        <v>42785</v>
      </c>
      <c r="L34" s="54">
        <f t="shared" si="12"/>
        <v>2363923</v>
      </c>
      <c r="M34" s="52">
        <f t="shared" si="12"/>
        <v>2246677</v>
      </c>
      <c r="N34" s="524">
        <f t="shared" si="12"/>
        <v>4610600</v>
      </c>
      <c r="O34" s="51">
        <f t="shared" si="12"/>
        <v>14057419</v>
      </c>
    </row>
    <row r="35" spans="1:15" ht="16.5" customHeight="1">
      <c r="A35" s="50" t="s">
        <v>3</v>
      </c>
      <c r="B35" s="49"/>
      <c r="C35" s="48"/>
      <c r="D35" s="47"/>
      <c r="E35" s="512"/>
      <c r="F35" s="48"/>
      <c r="G35" s="47"/>
      <c r="H35" s="44"/>
      <c r="I35" s="48"/>
      <c r="J35" s="47"/>
      <c r="K35" s="46"/>
      <c r="L35" s="114"/>
      <c r="M35" s="45"/>
      <c r="N35" s="525"/>
      <c r="O35" s="43"/>
    </row>
    <row r="36" spans="1:15" ht="16.5" customHeight="1">
      <c r="A36" s="42" t="s">
        <v>451</v>
      </c>
      <c r="B36" s="41"/>
      <c r="C36" s="22">
        <f>(C31/C18-1)*100</f>
        <v>0.3768354961935394</v>
      </c>
      <c r="D36" s="38">
        <f aca="true" t="shared" si="13" ref="D36:O36">(D31/D18-1)*100</f>
        <v>44.12847106055538</v>
      </c>
      <c r="E36" s="513">
        <f t="shared" si="13"/>
        <v>2.0793733970394968</v>
      </c>
      <c r="F36" s="22">
        <f t="shared" si="13"/>
        <v>6.335454612896041</v>
      </c>
      <c r="G36" s="20">
        <f t="shared" si="13"/>
        <v>10.48078771438945</v>
      </c>
      <c r="H36" s="37">
        <f t="shared" si="13"/>
        <v>8.305990215704618</v>
      </c>
      <c r="I36" s="40">
        <f t="shared" si="13"/>
        <v>-26.517150395778366</v>
      </c>
      <c r="J36" s="38">
        <f t="shared" si="13"/>
        <v>-33.06336350643163</v>
      </c>
      <c r="K36" s="39">
        <f t="shared" si="13"/>
        <v>-29.957436154231342</v>
      </c>
      <c r="L36" s="40">
        <f t="shared" si="13"/>
        <v>5.938697928450121</v>
      </c>
      <c r="M36" s="38">
        <f t="shared" si="13"/>
        <v>9.839641965262768</v>
      </c>
      <c r="N36" s="526">
        <f t="shared" si="13"/>
        <v>7.7956706487348315</v>
      </c>
      <c r="O36" s="36">
        <f t="shared" si="13"/>
        <v>3.952380613716966</v>
      </c>
    </row>
    <row r="37" spans="1:15" ht="7.5" customHeight="1" thickBot="1">
      <c r="A37" s="35"/>
      <c r="B37" s="34"/>
      <c r="C37" s="33"/>
      <c r="D37" s="32"/>
      <c r="E37" s="514"/>
      <c r="F37" s="31"/>
      <c r="G37" s="29"/>
      <c r="H37" s="28"/>
      <c r="I37" s="31"/>
      <c r="J37" s="29"/>
      <c r="K37" s="30"/>
      <c r="L37" s="31"/>
      <c r="M37" s="29"/>
      <c r="N37" s="527"/>
      <c r="O37" s="27"/>
    </row>
    <row r="38" spans="1:15" ht="16.5" customHeight="1">
      <c r="A38" s="26" t="s">
        <v>2</v>
      </c>
      <c r="B38" s="25"/>
      <c r="C38" s="24"/>
      <c r="D38" s="23"/>
      <c r="E38" s="515"/>
      <c r="F38" s="22"/>
      <c r="G38" s="20"/>
      <c r="H38" s="19"/>
      <c r="I38" s="22"/>
      <c r="J38" s="20"/>
      <c r="K38" s="21"/>
      <c r="L38" s="22"/>
      <c r="M38" s="20"/>
      <c r="N38" s="528"/>
      <c r="O38" s="18"/>
    </row>
    <row r="39" spans="1:15" ht="16.5" customHeight="1" thickBot="1">
      <c r="A39" s="17" t="s">
        <v>452</v>
      </c>
      <c r="B39" s="16"/>
      <c r="C39" s="15">
        <f aca="true" t="shared" si="14" ref="C39:O39">(C34/C33-1)*100</f>
        <v>3.159655587314214</v>
      </c>
      <c r="D39" s="11">
        <f t="shared" si="14"/>
        <v>26.60379791133296</v>
      </c>
      <c r="E39" s="516">
        <f t="shared" si="14"/>
        <v>4.283740664428315</v>
      </c>
      <c r="F39" s="15">
        <f t="shared" si="14"/>
        <v>14.610714210562126</v>
      </c>
      <c r="G39" s="14">
        <f t="shared" si="14"/>
        <v>13.261244574260743</v>
      </c>
      <c r="H39" s="10">
        <f t="shared" si="14"/>
        <v>13.949159353926</v>
      </c>
      <c r="I39" s="13">
        <f t="shared" si="14"/>
        <v>-16.759224039558763</v>
      </c>
      <c r="J39" s="11">
        <f t="shared" si="14"/>
        <v>-25.051099078423633</v>
      </c>
      <c r="K39" s="12">
        <f t="shared" si="14"/>
        <v>-21.027373239566604</v>
      </c>
      <c r="L39" s="13">
        <f t="shared" si="14"/>
        <v>14.212255219558955</v>
      </c>
      <c r="M39" s="11">
        <f t="shared" si="14"/>
        <v>12.725175446562753</v>
      </c>
      <c r="N39" s="529">
        <f t="shared" si="14"/>
        <v>13.482753358504684</v>
      </c>
      <c r="O39" s="9">
        <f t="shared" si="14"/>
        <v>7.132019493071917</v>
      </c>
    </row>
    <row r="40" spans="1:14" s="5" customFormat="1" ht="17.25" customHeight="1" thickTop="1">
      <c r="A40" s="6" t="s">
        <v>1</v>
      </c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="5" customFormat="1" ht="13.5" customHeight="1">
      <c r="A41" s="6" t="s">
        <v>0</v>
      </c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65522" ht="14.25">
      <c r="C65522" s="2" t="e">
        <f>((C65518/C65505)-1)*100</f>
        <v>#DIV/0!</v>
      </c>
    </row>
  </sheetData>
  <sheetProtection/>
  <mergeCells count="12"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  <mergeCell ref="I9:K9"/>
  </mergeCells>
  <conditionalFormatting sqref="A36:B36 P36:IV36 A39:B39 P39:IV39">
    <cfRule type="cellIs" priority="1" dxfId="69" operator="lessThan" stopIfTrue="1">
      <formula>0</formula>
    </cfRule>
  </conditionalFormatting>
  <conditionalFormatting sqref="C35:O39">
    <cfRule type="cellIs" priority="2" dxfId="70" operator="lessThan" stopIfTrue="1">
      <formula>0</formula>
    </cfRule>
    <cfRule type="cellIs" priority="3" dxfId="7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5522"/>
  <sheetViews>
    <sheetView showGridLines="0" zoomScale="88" zoomScaleNormal="88" zoomScalePageLayoutView="0" workbookViewId="0" topLeftCell="A4">
      <selection activeCell="N33" sqref="N33"/>
    </sheetView>
  </sheetViews>
  <sheetFormatPr defaultColWidth="11.421875" defaultRowHeight="15"/>
  <cols>
    <col min="1" max="1" width="9.8515625" style="1" customWidth="1"/>
    <col min="2" max="2" width="22.00390625" style="1" customWidth="1"/>
    <col min="3" max="3" width="10.421875" style="1" customWidth="1"/>
    <col min="4" max="4" width="9.140625" style="1" customWidth="1"/>
    <col min="5" max="5" width="9.28125" style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8.00390625" style="1" customWidth="1"/>
    <col min="12" max="12" width="9.421875" style="1" customWidth="1"/>
    <col min="13" max="13" width="10.8515625" style="1" customWidth="1"/>
    <col min="14" max="14" width="9.57421875" style="1" customWidth="1"/>
    <col min="15" max="15" width="12.28125" style="1" customWidth="1"/>
    <col min="16" max="16384" width="11.00390625" style="1" customWidth="1"/>
  </cols>
  <sheetData>
    <row r="1" spans="14:15" ht="22.5" customHeight="1">
      <c r="N1" s="598" t="s">
        <v>28</v>
      </c>
      <c r="O1" s="598"/>
    </row>
    <row r="2" ht="5.25" customHeight="1"/>
    <row r="3" ht="4.5" customHeight="1" thickBot="1"/>
    <row r="4" spans="1:15" ht="13.5" customHeight="1" thickTop="1">
      <c r="A4" s="592" t="s">
        <v>33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4"/>
    </row>
    <row r="5" spans="1:15" ht="12.75" customHeight="1">
      <c r="A5" s="595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7"/>
    </row>
    <row r="6" spans="1:15" ht="5.25" customHeight="1" thickBot="1">
      <c r="A6" s="110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8"/>
    </row>
    <row r="7" spans="1:15" ht="16.5" customHeight="1" thickTop="1">
      <c r="A7" s="107"/>
      <c r="B7" s="106"/>
      <c r="C7" s="575" t="s">
        <v>26</v>
      </c>
      <c r="D7" s="576"/>
      <c r="E7" s="585"/>
      <c r="F7" s="581" t="s">
        <v>25</v>
      </c>
      <c r="G7" s="582"/>
      <c r="H7" s="582"/>
      <c r="I7" s="582"/>
      <c r="J7" s="582"/>
      <c r="K7" s="582"/>
      <c r="L7" s="582"/>
      <c r="M7" s="582"/>
      <c r="N7" s="601"/>
      <c r="O7" s="587" t="s">
        <v>24</v>
      </c>
    </row>
    <row r="8" spans="1:15" ht="3.75" customHeight="1" thickBot="1">
      <c r="A8" s="105"/>
      <c r="B8" s="104"/>
      <c r="C8" s="103"/>
      <c r="D8" s="102"/>
      <c r="E8" s="101"/>
      <c r="F8" s="583"/>
      <c r="G8" s="584"/>
      <c r="H8" s="584"/>
      <c r="I8" s="584"/>
      <c r="J8" s="584"/>
      <c r="K8" s="584"/>
      <c r="L8" s="584"/>
      <c r="M8" s="584"/>
      <c r="N8" s="602"/>
      <c r="O8" s="588"/>
    </row>
    <row r="9" spans="1:15" ht="21.75" customHeight="1" thickBot="1" thickTop="1">
      <c r="A9" s="573" t="s">
        <v>23</v>
      </c>
      <c r="B9" s="574"/>
      <c r="C9" s="577" t="s">
        <v>22</v>
      </c>
      <c r="D9" s="599" t="s">
        <v>21</v>
      </c>
      <c r="E9" s="590" t="s">
        <v>17</v>
      </c>
      <c r="F9" s="575" t="s">
        <v>22</v>
      </c>
      <c r="G9" s="576"/>
      <c r="H9" s="576"/>
      <c r="I9" s="575" t="s">
        <v>21</v>
      </c>
      <c r="J9" s="576"/>
      <c r="K9" s="585"/>
      <c r="L9" s="148" t="s">
        <v>20</v>
      </c>
      <c r="M9" s="100"/>
      <c r="N9" s="147"/>
      <c r="O9" s="588"/>
    </row>
    <row r="10" spans="1:15" s="93" customFormat="1" ht="18.75" customHeight="1" thickBot="1">
      <c r="A10" s="99"/>
      <c r="B10" s="98"/>
      <c r="C10" s="578"/>
      <c r="D10" s="600"/>
      <c r="E10" s="591"/>
      <c r="F10" s="96" t="s">
        <v>32</v>
      </c>
      <c r="G10" s="95" t="s">
        <v>31</v>
      </c>
      <c r="H10" s="94" t="s">
        <v>17</v>
      </c>
      <c r="I10" s="96" t="s">
        <v>32</v>
      </c>
      <c r="J10" s="95" t="s">
        <v>31</v>
      </c>
      <c r="K10" s="97" t="s">
        <v>17</v>
      </c>
      <c r="L10" s="96" t="s">
        <v>32</v>
      </c>
      <c r="M10" s="95" t="s">
        <v>31</v>
      </c>
      <c r="N10" s="97" t="s">
        <v>17</v>
      </c>
      <c r="O10" s="589"/>
    </row>
    <row r="11" spans="1:15" ht="18" customHeight="1" thickTop="1">
      <c r="A11" s="569">
        <v>2010</v>
      </c>
      <c r="B11" s="74" t="s">
        <v>7</v>
      </c>
      <c r="C11" s="145">
        <v>8090.238000000006</v>
      </c>
      <c r="D11" s="146">
        <v>584.6590000000001</v>
      </c>
      <c r="E11" s="530">
        <f aca="true" t="shared" si="0" ref="E11:E31">D11+C11</f>
        <v>8674.897000000006</v>
      </c>
      <c r="F11" s="145">
        <v>27202.813</v>
      </c>
      <c r="G11" s="144">
        <v>14730.411000000002</v>
      </c>
      <c r="H11" s="139">
        <f aca="true" t="shared" si="1" ref="H11:H22">G11+F11</f>
        <v>41933.224</v>
      </c>
      <c r="I11" s="143">
        <v>1365.797</v>
      </c>
      <c r="J11" s="142">
        <v>764.2950000000002</v>
      </c>
      <c r="K11" s="139">
        <f aca="true" t="shared" si="2" ref="K11:K22">J11+I11</f>
        <v>2130.092</v>
      </c>
      <c r="L11" s="141">
        <f aca="true" t="shared" si="3" ref="L11:L26">I11+F11</f>
        <v>28568.609999999997</v>
      </c>
      <c r="M11" s="140">
        <f aca="true" t="shared" si="4" ref="M11:M26">J11+G11</f>
        <v>15494.706000000002</v>
      </c>
      <c r="N11" s="517">
        <f aca="true" t="shared" si="5" ref="N11:N26">K11+H11</f>
        <v>44063.316</v>
      </c>
      <c r="O11" s="84">
        <f aca="true" t="shared" si="6" ref="O11:O26">N11+E11</f>
        <v>52738.213</v>
      </c>
    </row>
    <row r="12" spans="1:15" s="83" customFormat="1" ht="18" customHeight="1">
      <c r="A12" s="570"/>
      <c r="B12" s="74" t="s">
        <v>6</v>
      </c>
      <c r="C12" s="137">
        <v>9067.103999999994</v>
      </c>
      <c r="D12" s="138">
        <v>1075.9270000000006</v>
      </c>
      <c r="E12" s="531">
        <f t="shared" si="0"/>
        <v>10143.030999999995</v>
      </c>
      <c r="F12" s="137">
        <v>23610.193999999992</v>
      </c>
      <c r="G12" s="136">
        <v>14199.845</v>
      </c>
      <c r="H12" s="131">
        <f t="shared" si="1"/>
        <v>37810.03899999999</v>
      </c>
      <c r="I12" s="135">
        <v>1695.424</v>
      </c>
      <c r="J12" s="134">
        <v>828.6</v>
      </c>
      <c r="K12" s="131">
        <f t="shared" si="2"/>
        <v>2524.024</v>
      </c>
      <c r="L12" s="133">
        <f t="shared" si="3"/>
        <v>25305.61799999999</v>
      </c>
      <c r="M12" s="132">
        <f t="shared" si="4"/>
        <v>15028.445</v>
      </c>
      <c r="N12" s="518">
        <f t="shared" si="5"/>
        <v>40334.06299999999</v>
      </c>
      <c r="O12" s="66">
        <f t="shared" si="6"/>
        <v>50477.09399999998</v>
      </c>
    </row>
    <row r="13" spans="1:15" s="446" customFormat="1" ht="18" customHeight="1">
      <c r="A13" s="570"/>
      <c r="B13" s="74" t="s">
        <v>5</v>
      </c>
      <c r="C13" s="137">
        <v>10275.501000000002</v>
      </c>
      <c r="D13" s="138">
        <v>1345.5129999999988</v>
      </c>
      <c r="E13" s="531">
        <f t="shared" si="0"/>
        <v>11621.014000000001</v>
      </c>
      <c r="F13" s="137">
        <v>25469.94800000001</v>
      </c>
      <c r="G13" s="136">
        <v>17712.388999999992</v>
      </c>
      <c r="H13" s="131">
        <f t="shared" si="1"/>
        <v>43182.337</v>
      </c>
      <c r="I13" s="133">
        <v>3033.316</v>
      </c>
      <c r="J13" s="134">
        <v>1441.577</v>
      </c>
      <c r="K13" s="131">
        <f t="shared" si="2"/>
        <v>4474.893</v>
      </c>
      <c r="L13" s="133">
        <f t="shared" si="3"/>
        <v>28503.26400000001</v>
      </c>
      <c r="M13" s="132">
        <f t="shared" si="4"/>
        <v>19153.965999999993</v>
      </c>
      <c r="N13" s="518">
        <f t="shared" si="5"/>
        <v>47657.229999999996</v>
      </c>
      <c r="O13" s="66">
        <f t="shared" si="6"/>
        <v>59278.244</v>
      </c>
    </row>
    <row r="14" spans="1:15" ht="18" customHeight="1">
      <c r="A14" s="570"/>
      <c r="B14" s="74" t="s">
        <v>16</v>
      </c>
      <c r="C14" s="137">
        <v>8755.342999999995</v>
      </c>
      <c r="D14" s="138">
        <v>1199.902999999999</v>
      </c>
      <c r="E14" s="531">
        <f t="shared" si="0"/>
        <v>9955.245999999994</v>
      </c>
      <c r="F14" s="137">
        <v>28187.765999999985</v>
      </c>
      <c r="G14" s="136">
        <v>16365.850000000002</v>
      </c>
      <c r="H14" s="131">
        <f t="shared" si="1"/>
        <v>44553.61599999999</v>
      </c>
      <c r="I14" s="135">
        <v>5513.469</v>
      </c>
      <c r="J14" s="134">
        <v>1443.675</v>
      </c>
      <c r="K14" s="131">
        <f t="shared" si="2"/>
        <v>6957.144</v>
      </c>
      <c r="L14" s="133">
        <f t="shared" si="3"/>
        <v>33701.234999999986</v>
      </c>
      <c r="M14" s="132">
        <f t="shared" si="4"/>
        <v>17809.525</v>
      </c>
      <c r="N14" s="518">
        <f t="shared" si="5"/>
        <v>51510.75999999999</v>
      </c>
      <c r="O14" s="66">
        <f t="shared" si="6"/>
        <v>61466.00599999998</v>
      </c>
    </row>
    <row r="15" spans="1:15" s="83" customFormat="1" ht="18" customHeight="1">
      <c r="A15" s="570"/>
      <c r="B15" s="74" t="s">
        <v>15</v>
      </c>
      <c r="C15" s="137">
        <v>9765.390000000003</v>
      </c>
      <c r="D15" s="138">
        <v>1200.7679999999993</v>
      </c>
      <c r="E15" s="531">
        <f t="shared" si="0"/>
        <v>10966.158000000003</v>
      </c>
      <c r="F15" s="137">
        <v>25428.21999999999</v>
      </c>
      <c r="G15" s="136">
        <v>17002.244999999995</v>
      </c>
      <c r="H15" s="131">
        <f t="shared" si="1"/>
        <v>42430.46499999998</v>
      </c>
      <c r="I15" s="135">
        <v>2686.6369999999997</v>
      </c>
      <c r="J15" s="134">
        <v>1174.227</v>
      </c>
      <c r="K15" s="131">
        <f t="shared" si="2"/>
        <v>3860.8639999999996</v>
      </c>
      <c r="L15" s="133">
        <f t="shared" si="3"/>
        <v>28114.85699999999</v>
      </c>
      <c r="M15" s="132">
        <f t="shared" si="4"/>
        <v>18176.471999999994</v>
      </c>
      <c r="N15" s="518">
        <f t="shared" si="5"/>
        <v>46291.32899999998</v>
      </c>
      <c r="O15" s="66">
        <f t="shared" si="6"/>
        <v>57257.48699999999</v>
      </c>
    </row>
    <row r="16" spans="1:15" s="500" customFormat="1" ht="18" customHeight="1">
      <c r="A16" s="570"/>
      <c r="B16" s="74" t="s">
        <v>14</v>
      </c>
      <c r="C16" s="137">
        <v>9629.162999999997</v>
      </c>
      <c r="D16" s="138">
        <v>1220.274</v>
      </c>
      <c r="E16" s="531">
        <f t="shared" si="0"/>
        <v>10849.436999999996</v>
      </c>
      <c r="F16" s="137">
        <v>21901.624</v>
      </c>
      <c r="G16" s="136">
        <v>16193.873999999996</v>
      </c>
      <c r="H16" s="131">
        <f t="shared" si="1"/>
        <v>38095.49799999999</v>
      </c>
      <c r="I16" s="135">
        <v>2284.7660000000005</v>
      </c>
      <c r="J16" s="134">
        <v>1272.1080000000002</v>
      </c>
      <c r="K16" s="131">
        <f t="shared" si="2"/>
        <v>3556.8740000000007</v>
      </c>
      <c r="L16" s="133">
        <f t="shared" si="3"/>
        <v>24186.39</v>
      </c>
      <c r="M16" s="132">
        <f t="shared" si="4"/>
        <v>17465.981999999996</v>
      </c>
      <c r="N16" s="518">
        <f t="shared" si="5"/>
        <v>41652.371999999996</v>
      </c>
      <c r="O16" s="66">
        <f t="shared" si="6"/>
        <v>52501.808999999994</v>
      </c>
    </row>
    <row r="17" spans="1:15" s="747" customFormat="1" ht="18" customHeight="1">
      <c r="A17" s="570"/>
      <c r="B17" s="74" t="s">
        <v>13</v>
      </c>
      <c r="C17" s="137">
        <v>9592.19</v>
      </c>
      <c r="D17" s="138">
        <v>1360.610999999998</v>
      </c>
      <c r="E17" s="531">
        <f t="shared" si="0"/>
        <v>10952.801</v>
      </c>
      <c r="F17" s="137">
        <v>21781.942000000003</v>
      </c>
      <c r="G17" s="136">
        <v>16861.661</v>
      </c>
      <c r="H17" s="131">
        <f t="shared" si="1"/>
        <v>38643.603</v>
      </c>
      <c r="I17" s="135">
        <v>2577.5349999999994</v>
      </c>
      <c r="J17" s="134">
        <v>993.326</v>
      </c>
      <c r="K17" s="131">
        <f t="shared" si="2"/>
        <v>3570.8609999999994</v>
      </c>
      <c r="L17" s="133">
        <f t="shared" si="3"/>
        <v>24359.477000000003</v>
      </c>
      <c r="M17" s="132">
        <f t="shared" si="4"/>
        <v>17854.987</v>
      </c>
      <c r="N17" s="518">
        <f t="shared" si="5"/>
        <v>42214.464</v>
      </c>
      <c r="O17" s="66">
        <f t="shared" si="6"/>
        <v>53167.265</v>
      </c>
    </row>
    <row r="18" spans="1:15" s="82" customFormat="1" ht="18" customHeight="1">
      <c r="A18" s="570"/>
      <c r="B18" s="64" t="s">
        <v>12</v>
      </c>
      <c r="C18" s="482">
        <v>9344.398000000008</v>
      </c>
      <c r="D18" s="483">
        <v>1492.4769999999978</v>
      </c>
      <c r="E18" s="532">
        <f t="shared" si="0"/>
        <v>10836.875000000005</v>
      </c>
      <c r="F18" s="482">
        <v>21496.586999999996</v>
      </c>
      <c r="G18" s="484">
        <v>15852.139000000003</v>
      </c>
      <c r="H18" s="487">
        <f t="shared" si="1"/>
        <v>37348.725999999995</v>
      </c>
      <c r="I18" s="485">
        <v>3884.0330000000004</v>
      </c>
      <c r="J18" s="486">
        <v>1788.294</v>
      </c>
      <c r="K18" s="487">
        <f t="shared" si="2"/>
        <v>5672.327</v>
      </c>
      <c r="L18" s="488">
        <f t="shared" si="3"/>
        <v>25380.619999999995</v>
      </c>
      <c r="M18" s="489">
        <f t="shared" si="4"/>
        <v>17640.433000000005</v>
      </c>
      <c r="N18" s="519">
        <f t="shared" si="5"/>
        <v>43021.05299999999</v>
      </c>
      <c r="O18" s="63">
        <f t="shared" si="6"/>
        <v>53857.928</v>
      </c>
    </row>
    <row r="19" spans="1:15" ht="18" customHeight="1">
      <c r="A19" s="570"/>
      <c r="B19" s="74" t="s">
        <v>11</v>
      </c>
      <c r="C19" s="137">
        <v>10433.909</v>
      </c>
      <c r="D19" s="138">
        <v>1487.0809999999979</v>
      </c>
      <c r="E19" s="531">
        <f t="shared" si="0"/>
        <v>11920.989999999998</v>
      </c>
      <c r="F19" s="137">
        <v>22948.59000000001</v>
      </c>
      <c r="G19" s="136">
        <v>16271.062000000005</v>
      </c>
      <c r="H19" s="131">
        <f t="shared" si="1"/>
        <v>39219.65200000002</v>
      </c>
      <c r="I19" s="135">
        <v>4125.6630000000005</v>
      </c>
      <c r="J19" s="134">
        <v>2530.17</v>
      </c>
      <c r="K19" s="131">
        <f t="shared" si="2"/>
        <v>6655.8330000000005</v>
      </c>
      <c r="L19" s="133">
        <f t="shared" si="3"/>
        <v>27074.25300000001</v>
      </c>
      <c r="M19" s="132">
        <f t="shared" si="4"/>
        <v>18801.232000000004</v>
      </c>
      <c r="N19" s="518">
        <f t="shared" si="5"/>
        <v>45875.485000000015</v>
      </c>
      <c r="O19" s="66">
        <f t="shared" si="6"/>
        <v>57796.47500000001</v>
      </c>
    </row>
    <row r="20" spans="1:15" s="81" customFormat="1" ht="18" customHeight="1">
      <c r="A20" s="571"/>
      <c r="B20" s="74" t="s">
        <v>10</v>
      </c>
      <c r="C20" s="137">
        <v>10947.224999999988</v>
      </c>
      <c r="D20" s="138">
        <v>1142.2809999999984</v>
      </c>
      <c r="E20" s="531">
        <f t="shared" si="0"/>
        <v>12089.505999999987</v>
      </c>
      <c r="F20" s="137">
        <v>24257.59900000001</v>
      </c>
      <c r="G20" s="136">
        <v>18091.513000000006</v>
      </c>
      <c r="H20" s="131">
        <f t="shared" si="1"/>
        <v>42349.112000000016</v>
      </c>
      <c r="I20" s="135">
        <v>928.0579999999999</v>
      </c>
      <c r="J20" s="134">
        <v>1347.965</v>
      </c>
      <c r="K20" s="131">
        <f t="shared" si="2"/>
        <v>2276.0229999999997</v>
      </c>
      <c r="L20" s="133">
        <f t="shared" si="3"/>
        <v>25185.65700000001</v>
      </c>
      <c r="M20" s="132">
        <f t="shared" si="4"/>
        <v>19439.478000000006</v>
      </c>
      <c r="N20" s="518">
        <f t="shared" si="5"/>
        <v>44625.13500000002</v>
      </c>
      <c r="O20" s="66">
        <f t="shared" si="6"/>
        <v>56714.641</v>
      </c>
    </row>
    <row r="21" spans="1:15" ht="18" customHeight="1">
      <c r="A21" s="570"/>
      <c r="B21" s="74" t="s">
        <v>9</v>
      </c>
      <c r="C21" s="137">
        <v>11087.11899999999</v>
      </c>
      <c r="D21" s="138">
        <v>1260.4139999999977</v>
      </c>
      <c r="E21" s="531">
        <f t="shared" si="0"/>
        <v>12347.532999999987</v>
      </c>
      <c r="F21" s="137">
        <v>22785.883000000005</v>
      </c>
      <c r="G21" s="136">
        <v>18470.317999999996</v>
      </c>
      <c r="H21" s="131">
        <f t="shared" si="1"/>
        <v>41256.201</v>
      </c>
      <c r="I21" s="135">
        <v>2968.0860000000002</v>
      </c>
      <c r="J21" s="134">
        <v>1252.679</v>
      </c>
      <c r="K21" s="131">
        <f t="shared" si="2"/>
        <v>4220.765</v>
      </c>
      <c r="L21" s="133">
        <f t="shared" si="3"/>
        <v>25753.969000000005</v>
      </c>
      <c r="M21" s="132">
        <f t="shared" si="4"/>
        <v>19722.996999999996</v>
      </c>
      <c r="N21" s="518">
        <f t="shared" si="5"/>
        <v>45476.966</v>
      </c>
      <c r="O21" s="66">
        <f t="shared" si="6"/>
        <v>57824.49899999999</v>
      </c>
    </row>
    <row r="22" spans="1:15" ht="18" customHeight="1" thickBot="1">
      <c r="A22" s="572"/>
      <c r="B22" s="74" t="s">
        <v>8</v>
      </c>
      <c r="C22" s="137">
        <v>12287.607000000009</v>
      </c>
      <c r="D22" s="138">
        <v>1228.9329999999989</v>
      </c>
      <c r="E22" s="531">
        <f t="shared" si="0"/>
        <v>13516.540000000008</v>
      </c>
      <c r="F22" s="137">
        <v>21029.968999999994</v>
      </c>
      <c r="G22" s="136">
        <v>18061.469000000005</v>
      </c>
      <c r="H22" s="131">
        <f t="shared" si="1"/>
        <v>39091.437999999995</v>
      </c>
      <c r="I22" s="135">
        <v>4624.323</v>
      </c>
      <c r="J22" s="134">
        <v>3373.7119999999995</v>
      </c>
      <c r="K22" s="131">
        <f t="shared" si="2"/>
        <v>7998.035</v>
      </c>
      <c r="L22" s="133">
        <f t="shared" si="3"/>
        <v>25654.291999999994</v>
      </c>
      <c r="M22" s="132">
        <f t="shared" si="4"/>
        <v>21435.181000000004</v>
      </c>
      <c r="N22" s="518">
        <f t="shared" si="5"/>
        <v>47089.473</v>
      </c>
      <c r="O22" s="66">
        <f t="shared" si="6"/>
        <v>60606.013000000006</v>
      </c>
    </row>
    <row r="23" spans="1:15" ht="3.75" customHeight="1">
      <c r="A23" s="79"/>
      <c r="B23" s="78"/>
      <c r="C23" s="77"/>
      <c r="D23" s="76"/>
      <c r="E23" s="533">
        <f t="shared" si="0"/>
        <v>0</v>
      </c>
      <c r="F23" s="48"/>
      <c r="G23" s="47"/>
      <c r="H23" s="46"/>
      <c r="I23" s="48"/>
      <c r="J23" s="47"/>
      <c r="K23" s="46"/>
      <c r="L23" s="114">
        <f t="shared" si="3"/>
        <v>0</v>
      </c>
      <c r="M23" s="45">
        <f t="shared" si="4"/>
        <v>0</v>
      </c>
      <c r="N23" s="525">
        <f t="shared" si="5"/>
        <v>0</v>
      </c>
      <c r="O23" s="130">
        <f t="shared" si="6"/>
        <v>0</v>
      </c>
    </row>
    <row r="24" spans="1:15" s="118" customFormat="1" ht="18.75" customHeight="1">
      <c r="A24" s="75">
        <v>2011</v>
      </c>
      <c r="B24" s="129" t="s">
        <v>7</v>
      </c>
      <c r="C24" s="128">
        <v>8243.453999999998</v>
      </c>
      <c r="D24" s="127">
        <v>771.6600000000002</v>
      </c>
      <c r="E24" s="534">
        <f t="shared" si="0"/>
        <v>9015.113999999998</v>
      </c>
      <c r="F24" s="126">
        <v>22922.207999999995</v>
      </c>
      <c r="G24" s="125">
        <v>14700.827000000001</v>
      </c>
      <c r="H24" s="120">
        <f aca="true" t="shared" si="7" ref="H24:H31">G24+F24</f>
        <v>37623.034999999996</v>
      </c>
      <c r="I24" s="124">
        <v>4532.698</v>
      </c>
      <c r="J24" s="123">
        <v>2438.0599999999995</v>
      </c>
      <c r="K24" s="120">
        <f aca="true" t="shared" si="8" ref="K24:K29">J24+I24</f>
        <v>6970.758</v>
      </c>
      <c r="L24" s="122">
        <f t="shared" si="3"/>
        <v>27454.905999999995</v>
      </c>
      <c r="M24" s="121">
        <f t="shared" si="4"/>
        <v>17138.887000000002</v>
      </c>
      <c r="N24" s="521">
        <f t="shared" si="5"/>
        <v>44593.793</v>
      </c>
      <c r="O24" s="119">
        <f t="shared" si="6"/>
        <v>53608.90699999999</v>
      </c>
    </row>
    <row r="25" spans="1:15" s="118" customFormat="1" ht="18.75" customHeight="1">
      <c r="A25" s="75"/>
      <c r="B25" s="129" t="s">
        <v>6</v>
      </c>
      <c r="C25" s="128">
        <v>9170.315000000002</v>
      </c>
      <c r="D25" s="127">
        <v>892.0739999999988</v>
      </c>
      <c r="E25" s="534">
        <f t="shared" si="0"/>
        <v>10062.389000000001</v>
      </c>
      <c r="F25" s="126">
        <v>24136.257999999994</v>
      </c>
      <c r="G25" s="125">
        <v>14693.407</v>
      </c>
      <c r="H25" s="120">
        <f t="shared" si="7"/>
        <v>38829.66499999999</v>
      </c>
      <c r="I25" s="124">
        <v>4203.978999999999</v>
      </c>
      <c r="J25" s="123">
        <v>2060.785</v>
      </c>
      <c r="K25" s="120">
        <f t="shared" si="8"/>
        <v>6264.763999999999</v>
      </c>
      <c r="L25" s="122">
        <f t="shared" si="3"/>
        <v>28340.236999999994</v>
      </c>
      <c r="M25" s="121">
        <f t="shared" si="4"/>
        <v>16754.192</v>
      </c>
      <c r="N25" s="521">
        <f t="shared" si="5"/>
        <v>45094.42899999999</v>
      </c>
      <c r="O25" s="119">
        <f t="shared" si="6"/>
        <v>55156.81799999999</v>
      </c>
    </row>
    <row r="26" spans="1:15" s="116" customFormat="1" ht="18.75" customHeight="1">
      <c r="A26" s="117"/>
      <c r="B26" s="129" t="s">
        <v>5</v>
      </c>
      <c r="C26" s="128">
        <v>10194.743000000006</v>
      </c>
      <c r="D26" s="127">
        <v>850.2729999999976</v>
      </c>
      <c r="E26" s="534">
        <f t="shared" si="0"/>
        <v>11045.016000000003</v>
      </c>
      <c r="F26" s="126">
        <v>23566.403000000002</v>
      </c>
      <c r="G26" s="125">
        <v>16399.866000000005</v>
      </c>
      <c r="H26" s="120">
        <f t="shared" si="7"/>
        <v>39966.26900000001</v>
      </c>
      <c r="I26" s="124">
        <v>3112.645</v>
      </c>
      <c r="J26" s="123">
        <v>1787.944</v>
      </c>
      <c r="K26" s="120">
        <f t="shared" si="8"/>
        <v>4900.589</v>
      </c>
      <c r="L26" s="122">
        <f t="shared" si="3"/>
        <v>26679.048000000003</v>
      </c>
      <c r="M26" s="121">
        <f t="shared" si="4"/>
        <v>18187.810000000005</v>
      </c>
      <c r="N26" s="521">
        <f t="shared" si="5"/>
        <v>44866.85800000001</v>
      </c>
      <c r="O26" s="119">
        <f t="shared" si="6"/>
        <v>55911.87400000001</v>
      </c>
    </row>
    <row r="27" spans="1:15" s="116" customFormat="1" ht="18.75" customHeight="1">
      <c r="A27" s="117"/>
      <c r="B27" s="129" t="s">
        <v>16</v>
      </c>
      <c r="C27" s="128">
        <v>10061.122999999998</v>
      </c>
      <c r="D27" s="127">
        <v>820.6789999999993</v>
      </c>
      <c r="E27" s="534">
        <f t="shared" si="0"/>
        <v>10881.801999999998</v>
      </c>
      <c r="F27" s="126">
        <v>29928.906000000006</v>
      </c>
      <c r="G27" s="125">
        <v>16783.528000000002</v>
      </c>
      <c r="H27" s="120">
        <f t="shared" si="7"/>
        <v>46712.43400000001</v>
      </c>
      <c r="I27" s="124">
        <v>6563.128999999999</v>
      </c>
      <c r="J27" s="123">
        <v>2675.1370000000006</v>
      </c>
      <c r="K27" s="120">
        <f t="shared" si="8"/>
        <v>9238.266</v>
      </c>
      <c r="L27" s="122">
        <f aca="true" t="shared" si="9" ref="L27:N28">I27+F27</f>
        <v>36492.035</v>
      </c>
      <c r="M27" s="121">
        <f t="shared" si="9"/>
        <v>19458.665</v>
      </c>
      <c r="N27" s="521">
        <f t="shared" si="9"/>
        <v>55950.70000000001</v>
      </c>
      <c r="O27" s="119">
        <f>N27+E27</f>
        <v>66832.50200000001</v>
      </c>
    </row>
    <row r="28" spans="1:15" s="492" customFormat="1" ht="18.75" customHeight="1">
      <c r="A28" s="491"/>
      <c r="B28" s="129" t="s">
        <v>149</v>
      </c>
      <c r="C28" s="128">
        <v>10551.246000000006</v>
      </c>
      <c r="D28" s="127">
        <v>1413.9349999999997</v>
      </c>
      <c r="E28" s="534">
        <f t="shared" si="0"/>
        <v>11965.181000000006</v>
      </c>
      <c r="F28" s="126">
        <v>27322.521000000004</v>
      </c>
      <c r="G28" s="125">
        <v>16748.225</v>
      </c>
      <c r="H28" s="120">
        <f t="shared" si="7"/>
        <v>44070.746</v>
      </c>
      <c r="I28" s="124">
        <v>2335.556</v>
      </c>
      <c r="J28" s="123">
        <v>1760.7460000000003</v>
      </c>
      <c r="K28" s="120">
        <f t="shared" si="8"/>
        <v>4096.302000000001</v>
      </c>
      <c r="L28" s="122">
        <f t="shared" si="9"/>
        <v>29658.077000000005</v>
      </c>
      <c r="M28" s="121">
        <f t="shared" si="9"/>
        <v>18508.970999999998</v>
      </c>
      <c r="N28" s="521">
        <f t="shared" si="9"/>
        <v>48167.048</v>
      </c>
      <c r="O28" s="119">
        <f>N28+E28</f>
        <v>60132.22900000001</v>
      </c>
    </row>
    <row r="29" spans="1:15" s="492" customFormat="1" ht="18.75" customHeight="1">
      <c r="A29" s="491"/>
      <c r="B29" s="129" t="s">
        <v>14</v>
      </c>
      <c r="C29" s="128">
        <v>9446.482999999984</v>
      </c>
      <c r="D29" s="127">
        <v>1253.3300000000002</v>
      </c>
      <c r="E29" s="534">
        <f t="shared" si="0"/>
        <v>10699.812999999984</v>
      </c>
      <c r="F29" s="126">
        <v>22097.48</v>
      </c>
      <c r="G29" s="125">
        <v>15023.589000000002</v>
      </c>
      <c r="H29" s="120">
        <f t="shared" si="7"/>
        <v>37121.069</v>
      </c>
      <c r="I29" s="124">
        <v>2440.523</v>
      </c>
      <c r="J29" s="123">
        <v>2538.787</v>
      </c>
      <c r="K29" s="120">
        <f t="shared" si="8"/>
        <v>4979.3099999999995</v>
      </c>
      <c r="L29" s="122">
        <f aca="true" t="shared" si="10" ref="L29:N30">I29+F29</f>
        <v>24538.003</v>
      </c>
      <c r="M29" s="121">
        <f t="shared" si="10"/>
        <v>17562.376</v>
      </c>
      <c r="N29" s="521">
        <f t="shared" si="10"/>
        <v>42100.379</v>
      </c>
      <c r="O29" s="119">
        <f>N29+E29</f>
        <v>52800.19199999998</v>
      </c>
    </row>
    <row r="30" spans="1:15" s="492" customFormat="1" ht="18.75" customHeight="1">
      <c r="A30" s="491"/>
      <c r="B30" s="129" t="s">
        <v>13</v>
      </c>
      <c r="C30" s="128">
        <v>9971.373999999998</v>
      </c>
      <c r="D30" s="127">
        <v>1380.523999999998</v>
      </c>
      <c r="E30" s="534">
        <f t="shared" si="0"/>
        <v>11351.897999999996</v>
      </c>
      <c r="F30" s="126">
        <v>22063.293000000012</v>
      </c>
      <c r="G30" s="125">
        <v>13950.788999999999</v>
      </c>
      <c r="H30" s="120">
        <f t="shared" si="7"/>
        <v>36014.08200000001</v>
      </c>
      <c r="I30" s="124">
        <v>1666.3919999999998</v>
      </c>
      <c r="J30" s="123">
        <v>1984.2959999999998</v>
      </c>
      <c r="K30" s="120">
        <f>J30+I30</f>
        <v>3650.6879999999996</v>
      </c>
      <c r="L30" s="122">
        <f t="shared" si="10"/>
        <v>23729.685000000012</v>
      </c>
      <c r="M30" s="121">
        <f t="shared" si="10"/>
        <v>15935.085</v>
      </c>
      <c r="N30" s="521">
        <f t="shared" si="10"/>
        <v>39664.77000000001</v>
      </c>
      <c r="O30" s="119">
        <f>N30+E30</f>
        <v>51016.668000000005</v>
      </c>
    </row>
    <row r="31" spans="1:15" s="116" customFormat="1" ht="18.75" customHeight="1" thickBot="1">
      <c r="A31" s="117"/>
      <c r="B31" s="447" t="s">
        <v>12</v>
      </c>
      <c r="C31" s="448">
        <v>9641.683999999994</v>
      </c>
      <c r="D31" s="449">
        <v>1206.2630000000001</v>
      </c>
      <c r="E31" s="535">
        <f t="shared" si="0"/>
        <v>10847.946999999995</v>
      </c>
      <c r="F31" s="450">
        <v>21903.647000000004</v>
      </c>
      <c r="G31" s="451">
        <v>15068.443000000003</v>
      </c>
      <c r="H31" s="452">
        <f t="shared" si="7"/>
        <v>36972.09000000001</v>
      </c>
      <c r="I31" s="453">
        <v>3649.382</v>
      </c>
      <c r="J31" s="454">
        <v>3141.3179999999993</v>
      </c>
      <c r="K31" s="452">
        <f>J31+I31</f>
        <v>6790.699999999999</v>
      </c>
      <c r="L31" s="455">
        <f>I31+F31</f>
        <v>25553.029000000006</v>
      </c>
      <c r="M31" s="456">
        <f>J31+G31</f>
        <v>18209.761000000002</v>
      </c>
      <c r="N31" s="522">
        <f>K31+H31</f>
        <v>43762.79000000001</v>
      </c>
      <c r="O31" s="457">
        <f>N31+E31</f>
        <v>54610.737</v>
      </c>
    </row>
    <row r="32" spans="1:17" ht="18" customHeight="1">
      <c r="A32" s="61" t="s">
        <v>4</v>
      </c>
      <c r="B32" s="49"/>
      <c r="C32" s="48"/>
      <c r="D32" s="47"/>
      <c r="E32" s="536"/>
      <c r="F32" s="48"/>
      <c r="G32" s="47"/>
      <c r="H32" s="46"/>
      <c r="I32" s="48"/>
      <c r="J32" s="47"/>
      <c r="K32" s="46"/>
      <c r="L32" s="114"/>
      <c r="M32" s="45"/>
      <c r="N32" s="525"/>
      <c r="O32" s="43"/>
      <c r="Q32" s="115"/>
    </row>
    <row r="33" spans="1:15" ht="18" customHeight="1">
      <c r="A33" s="490" t="s">
        <v>449</v>
      </c>
      <c r="B33" s="74"/>
      <c r="C33" s="137">
        <f>SUM(C11:C18)</f>
        <v>74519.32700000002</v>
      </c>
      <c r="D33" s="136">
        <f aca="true" t="shared" si="11" ref="D33:O33">SUM(D11:D18)</f>
        <v>9480.131999999994</v>
      </c>
      <c r="E33" s="537">
        <f t="shared" si="11"/>
        <v>83999.459</v>
      </c>
      <c r="F33" s="137">
        <f t="shared" si="11"/>
        <v>195079.09399999998</v>
      </c>
      <c r="G33" s="136">
        <f t="shared" si="11"/>
        <v>128918.41399999999</v>
      </c>
      <c r="H33" s="495">
        <f t="shared" si="11"/>
        <v>323997.50800000003</v>
      </c>
      <c r="I33" s="137">
        <f t="shared" si="11"/>
        <v>23040.977</v>
      </c>
      <c r="J33" s="136">
        <f t="shared" si="11"/>
        <v>9706.102</v>
      </c>
      <c r="K33" s="495">
        <f t="shared" si="11"/>
        <v>32747.079</v>
      </c>
      <c r="L33" s="137">
        <f t="shared" si="11"/>
        <v>218120.071</v>
      </c>
      <c r="M33" s="136">
        <f t="shared" si="11"/>
        <v>138624.516</v>
      </c>
      <c r="N33" s="523">
        <f t="shared" si="11"/>
        <v>356744.58699999994</v>
      </c>
      <c r="O33" s="57">
        <f t="shared" si="11"/>
        <v>440744.046</v>
      </c>
    </row>
    <row r="34" spans="1:18" ht="18" customHeight="1" thickBot="1">
      <c r="A34" s="490" t="s">
        <v>450</v>
      </c>
      <c r="B34" s="74"/>
      <c r="C34" s="496">
        <f>SUM(C24:C31)</f>
        <v>77280.42199999999</v>
      </c>
      <c r="D34" s="497">
        <f aca="true" t="shared" si="12" ref="D34:O34">SUM(D24:D31)</f>
        <v>8588.737999999994</v>
      </c>
      <c r="E34" s="538">
        <f t="shared" si="12"/>
        <v>85869.15999999999</v>
      </c>
      <c r="F34" s="499">
        <f t="shared" si="12"/>
        <v>193940.71600000001</v>
      </c>
      <c r="G34" s="497">
        <f t="shared" si="12"/>
        <v>123368.67400000001</v>
      </c>
      <c r="H34" s="498">
        <f t="shared" si="12"/>
        <v>317309.39</v>
      </c>
      <c r="I34" s="499">
        <f t="shared" si="12"/>
        <v>28504.304000000004</v>
      </c>
      <c r="J34" s="497">
        <f t="shared" si="12"/>
        <v>18387.073</v>
      </c>
      <c r="K34" s="498">
        <f t="shared" si="12"/>
        <v>46891.37699999999</v>
      </c>
      <c r="L34" s="499">
        <f t="shared" si="12"/>
        <v>222445.02000000005</v>
      </c>
      <c r="M34" s="497">
        <f t="shared" si="12"/>
        <v>141755.747</v>
      </c>
      <c r="N34" s="524">
        <f t="shared" si="12"/>
        <v>364200.767</v>
      </c>
      <c r="O34" s="51">
        <f t="shared" si="12"/>
        <v>450069.927</v>
      </c>
      <c r="R34" s="560"/>
    </row>
    <row r="35" spans="1:15" ht="16.5" customHeight="1">
      <c r="A35" s="50" t="s">
        <v>3</v>
      </c>
      <c r="B35" s="49"/>
      <c r="C35" s="48"/>
      <c r="D35" s="47"/>
      <c r="E35" s="536"/>
      <c r="F35" s="48"/>
      <c r="G35" s="47"/>
      <c r="H35" s="46"/>
      <c r="I35" s="48"/>
      <c r="J35" s="47"/>
      <c r="K35" s="46"/>
      <c r="L35" s="114"/>
      <c r="M35" s="45"/>
      <c r="N35" s="525"/>
      <c r="O35" s="43"/>
    </row>
    <row r="36" spans="1:15" ht="16.5" customHeight="1">
      <c r="A36" s="490" t="s">
        <v>451</v>
      </c>
      <c r="B36" s="74"/>
      <c r="C36" s="22">
        <f>(C31/C18-1)*100</f>
        <v>3.181435551011269</v>
      </c>
      <c r="D36" s="38">
        <f aca="true" t="shared" si="13" ref="D36:O36">(D31/D18-1)*100</f>
        <v>-19.177112947134066</v>
      </c>
      <c r="E36" s="539">
        <f t="shared" si="13"/>
        <v>0.10216967529836918</v>
      </c>
      <c r="F36" s="22">
        <f t="shared" si="13"/>
        <v>1.8936029240363084</v>
      </c>
      <c r="G36" s="20">
        <f t="shared" si="13"/>
        <v>-4.9437870813522355</v>
      </c>
      <c r="H36" s="39">
        <f t="shared" si="13"/>
        <v>-1.0084306490132589</v>
      </c>
      <c r="I36" s="40">
        <f t="shared" si="13"/>
        <v>-6.041426527529515</v>
      </c>
      <c r="J36" s="38">
        <f t="shared" si="13"/>
        <v>75.66004247623708</v>
      </c>
      <c r="K36" s="39">
        <f t="shared" si="13"/>
        <v>19.716299853657926</v>
      </c>
      <c r="L36" s="40">
        <f t="shared" si="13"/>
        <v>0.6792938864378151</v>
      </c>
      <c r="M36" s="38">
        <f t="shared" si="13"/>
        <v>3.227403771778148</v>
      </c>
      <c r="N36" s="526">
        <f t="shared" si="13"/>
        <v>1.7241256275154715</v>
      </c>
      <c r="O36" s="36">
        <f t="shared" si="13"/>
        <v>1.3977682171508743</v>
      </c>
    </row>
    <row r="37" spans="1:15" ht="7.5" customHeight="1" thickBot="1">
      <c r="A37" s="35"/>
      <c r="B37" s="34"/>
      <c r="C37" s="33"/>
      <c r="D37" s="32"/>
      <c r="E37" s="540"/>
      <c r="F37" s="31"/>
      <c r="G37" s="29"/>
      <c r="H37" s="30"/>
      <c r="I37" s="31"/>
      <c r="J37" s="29"/>
      <c r="K37" s="30"/>
      <c r="L37" s="31"/>
      <c r="M37" s="29"/>
      <c r="N37" s="527"/>
      <c r="O37" s="27"/>
    </row>
    <row r="38" spans="1:15" ht="16.5" customHeight="1">
      <c r="A38" s="26" t="s">
        <v>2</v>
      </c>
      <c r="B38" s="25"/>
      <c r="C38" s="24"/>
      <c r="D38" s="23"/>
      <c r="E38" s="541"/>
      <c r="F38" s="22"/>
      <c r="G38" s="20"/>
      <c r="H38" s="21"/>
      <c r="I38" s="22"/>
      <c r="J38" s="20"/>
      <c r="K38" s="21"/>
      <c r="L38" s="22"/>
      <c r="M38" s="20"/>
      <c r="N38" s="528"/>
      <c r="O38" s="18"/>
    </row>
    <row r="39" spans="1:15" ht="16.5" customHeight="1" thickBot="1">
      <c r="A39" s="113" t="s">
        <v>452</v>
      </c>
      <c r="B39" s="16"/>
      <c r="C39" s="15">
        <f aca="true" t="shared" si="14" ref="C39:O39">(C34/C33-1)*100</f>
        <v>3.7052065701022485</v>
      </c>
      <c r="D39" s="11">
        <f t="shared" si="14"/>
        <v>-9.40275937086109</v>
      </c>
      <c r="E39" s="542">
        <f t="shared" si="14"/>
        <v>2.225848859336099</v>
      </c>
      <c r="F39" s="15">
        <f t="shared" si="14"/>
        <v>-0.5835468971369995</v>
      </c>
      <c r="G39" s="14">
        <f t="shared" si="14"/>
        <v>-4.304846629590076</v>
      </c>
      <c r="H39" s="12">
        <f t="shared" si="14"/>
        <v>-2.064249827501763</v>
      </c>
      <c r="I39" s="13">
        <f t="shared" si="14"/>
        <v>23.711351302507722</v>
      </c>
      <c r="J39" s="11">
        <f t="shared" si="14"/>
        <v>89.43828325727463</v>
      </c>
      <c r="K39" s="12">
        <f t="shared" si="14"/>
        <v>43.19254856288095</v>
      </c>
      <c r="L39" s="13">
        <f t="shared" si="14"/>
        <v>1.9828294480979114</v>
      </c>
      <c r="M39" s="11">
        <f t="shared" si="14"/>
        <v>2.2587858845977804</v>
      </c>
      <c r="N39" s="529">
        <f t="shared" si="14"/>
        <v>2.0900611450623163</v>
      </c>
      <c r="O39" s="9">
        <f t="shared" si="14"/>
        <v>2.1159403251473696</v>
      </c>
    </row>
    <row r="40" spans="1:14" ht="17.25" customHeight="1" thickTop="1">
      <c r="A40" s="111" t="s">
        <v>1</v>
      </c>
      <c r="B40" s="8"/>
      <c r="C40" s="7"/>
      <c r="D40" s="7"/>
      <c r="E40" s="7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1:14" ht="13.5" customHeight="1">
      <c r="A41" s="111" t="s">
        <v>30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 t="s">
        <v>29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65522" ht="14.25">
      <c r="C65522" s="2" t="e">
        <f>((C65518/C65505)-1)*100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N1:O1"/>
    <mergeCell ref="I9:K9"/>
    <mergeCell ref="C7:E7"/>
    <mergeCell ref="O7:O10"/>
    <mergeCell ref="E9:E10"/>
    <mergeCell ref="A4:O5"/>
  </mergeCells>
  <conditionalFormatting sqref="P36:IV36 A39:B39 P39:IV39">
    <cfRule type="cellIs" priority="1" dxfId="69" operator="lessThan" stopIfTrue="1">
      <formula>0</formula>
    </cfRule>
  </conditionalFormatting>
  <conditionalFormatting sqref="C35:O39">
    <cfRule type="cellIs" priority="2" dxfId="70" operator="lessThan" stopIfTrue="1">
      <formula>0</formula>
    </cfRule>
    <cfRule type="cellIs" priority="3" dxfId="71" operator="greaterThanOrEqual" stopIfTrue="1">
      <formula>0</formula>
    </cfRule>
  </conditionalFormatting>
  <hyperlinks>
    <hyperlink ref="N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8" zoomScaleNormal="98" zoomScalePageLayoutView="0" workbookViewId="0" topLeftCell="A1">
      <pane xSplit="24226" topLeftCell="P1" activePane="topLeft" state="split"/>
      <selection pane="topLeft" activeCell="Q11" sqref="Q11"/>
      <selection pane="topRight" activeCell="J1" sqref="J1"/>
    </sheetView>
  </sheetViews>
  <sheetFormatPr defaultColWidth="9.140625" defaultRowHeight="15"/>
  <cols>
    <col min="1" max="1" width="23.140625" style="149" customWidth="1"/>
    <col min="2" max="2" width="10.421875" style="149" customWidth="1"/>
    <col min="3" max="3" width="11.421875" style="149" customWidth="1"/>
    <col min="4" max="4" width="10.00390625" style="149" bestFit="1" customWidth="1"/>
    <col min="5" max="6" width="9.00390625" style="149" customWidth="1"/>
    <col min="7" max="7" width="10.421875" style="149" bestFit="1" customWidth="1"/>
    <col min="8" max="8" width="9.00390625" style="149" customWidth="1"/>
    <col min="9" max="9" width="7.7109375" style="149" bestFit="1" customWidth="1"/>
    <col min="10" max="10" width="10.00390625" style="149" customWidth="1"/>
    <col min="11" max="11" width="11.28125" style="149" customWidth="1"/>
    <col min="12" max="12" width="9.140625" style="149" customWidth="1"/>
    <col min="13" max="13" width="8.8515625" style="149" customWidth="1"/>
    <col min="14" max="15" width="10.28125" style="149" customWidth="1"/>
    <col min="16" max="16" width="8.7109375" style="149" customWidth="1"/>
    <col min="17" max="17" width="7.7109375" style="149" bestFit="1" customWidth="1"/>
    <col min="18" max="16384" width="9.140625" style="149" customWidth="1"/>
  </cols>
  <sheetData>
    <row r="1" spans="14:17" ht="18.75" thickBot="1">
      <c r="N1" s="613" t="s">
        <v>28</v>
      </c>
      <c r="O1" s="614"/>
      <c r="P1" s="614"/>
      <c r="Q1" s="615"/>
    </row>
    <row r="2" ht="7.5" customHeight="1" thickBot="1"/>
    <row r="3" spans="1:17" ht="24" customHeight="1">
      <c r="A3" s="621" t="s">
        <v>40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3"/>
    </row>
    <row r="4" spans="1:17" ht="18" customHeight="1" thickBot="1">
      <c r="A4" s="624" t="s">
        <v>39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6"/>
    </row>
    <row r="5" spans="1:17" ht="15" thickBot="1">
      <c r="A5" s="606" t="s">
        <v>38</v>
      </c>
      <c r="B5" s="616" t="s">
        <v>37</v>
      </c>
      <c r="C5" s="617"/>
      <c r="D5" s="617"/>
      <c r="E5" s="617"/>
      <c r="F5" s="618"/>
      <c r="G5" s="618"/>
      <c r="H5" s="618"/>
      <c r="I5" s="619"/>
      <c r="J5" s="617" t="s">
        <v>36</v>
      </c>
      <c r="K5" s="617"/>
      <c r="L5" s="617"/>
      <c r="M5" s="617"/>
      <c r="N5" s="617"/>
      <c r="O5" s="617"/>
      <c r="P5" s="617"/>
      <c r="Q5" s="620"/>
    </row>
    <row r="6" spans="1:17" s="177" customFormat="1" ht="25.5" customHeight="1" thickBot="1">
      <c r="A6" s="607"/>
      <c r="B6" s="603" t="s">
        <v>455</v>
      </c>
      <c r="C6" s="604"/>
      <c r="D6" s="605"/>
      <c r="E6" s="609" t="s">
        <v>35</v>
      </c>
      <c r="F6" s="603" t="s">
        <v>456</v>
      </c>
      <c r="G6" s="604"/>
      <c r="H6" s="605"/>
      <c r="I6" s="611" t="s">
        <v>34</v>
      </c>
      <c r="J6" s="603" t="s">
        <v>450</v>
      </c>
      <c r="K6" s="604"/>
      <c r="L6" s="605"/>
      <c r="M6" s="609" t="s">
        <v>35</v>
      </c>
      <c r="N6" s="603" t="s">
        <v>449</v>
      </c>
      <c r="O6" s="604"/>
      <c r="P6" s="605"/>
      <c r="Q6" s="609" t="s">
        <v>34</v>
      </c>
    </row>
    <row r="7" spans="1:17" s="172" customFormat="1" ht="15" thickBot="1">
      <c r="A7" s="608"/>
      <c r="B7" s="176" t="s">
        <v>22</v>
      </c>
      <c r="C7" s="173" t="s">
        <v>21</v>
      </c>
      <c r="D7" s="173" t="s">
        <v>17</v>
      </c>
      <c r="E7" s="610"/>
      <c r="F7" s="176" t="s">
        <v>22</v>
      </c>
      <c r="G7" s="174" t="s">
        <v>21</v>
      </c>
      <c r="H7" s="173" t="s">
        <v>17</v>
      </c>
      <c r="I7" s="612"/>
      <c r="J7" s="176" t="s">
        <v>22</v>
      </c>
      <c r="K7" s="173" t="s">
        <v>21</v>
      </c>
      <c r="L7" s="174" t="s">
        <v>17</v>
      </c>
      <c r="M7" s="610"/>
      <c r="N7" s="175" t="s">
        <v>22</v>
      </c>
      <c r="O7" s="174" t="s">
        <v>21</v>
      </c>
      <c r="P7" s="173" t="s">
        <v>17</v>
      </c>
      <c r="Q7" s="610"/>
    </row>
    <row r="8" spans="1:17" s="152" customFormat="1" ht="16.5" customHeight="1" thickBot="1">
      <c r="A8" s="171" t="s">
        <v>24</v>
      </c>
      <c r="B8" s="167">
        <f>SUM(B9:B24)</f>
        <v>1185603</v>
      </c>
      <c r="C8" s="166">
        <f>SUM(C9:C24)</f>
        <v>68928</v>
      </c>
      <c r="D8" s="166">
        <f aca="true" t="shared" si="0" ref="D8:D24">C8+B8</f>
        <v>1254531</v>
      </c>
      <c r="E8" s="168">
        <f aca="true" t="shared" si="1" ref="E8:E24">(D8/$D$8)</f>
        <v>1</v>
      </c>
      <c r="F8" s="167">
        <f>SUM(F9:F24)</f>
        <v>1181152</v>
      </c>
      <c r="G8" s="166">
        <f>SUM(G9:G24)</f>
        <v>47824</v>
      </c>
      <c r="H8" s="166">
        <f aca="true" t="shared" si="2" ref="H8:H24">G8+F8</f>
        <v>1228976</v>
      </c>
      <c r="I8" s="165">
        <f aca="true" t="shared" si="3" ref="I8:I24">(D8/H8-1)*100</f>
        <v>2.0793733970394968</v>
      </c>
      <c r="J8" s="170">
        <f>SUM(J9:J24)</f>
        <v>8896923</v>
      </c>
      <c r="K8" s="169">
        <f>SUM(K9:K24)</f>
        <v>549896</v>
      </c>
      <c r="L8" s="166">
        <f aca="true" t="shared" si="4" ref="L8:L24">K8+J8</f>
        <v>9446819</v>
      </c>
      <c r="M8" s="168">
        <f aca="true" t="shared" si="5" ref="M8:M24">(L8/$L$8)</f>
        <v>1</v>
      </c>
      <c r="N8" s="167">
        <f>SUM(N9:N24)</f>
        <v>8624421</v>
      </c>
      <c r="O8" s="166">
        <f>SUM(O9:O24)</f>
        <v>434344</v>
      </c>
      <c r="P8" s="166">
        <f aca="true" t="shared" si="6" ref="P8:P24">O8+N8</f>
        <v>9058765</v>
      </c>
      <c r="Q8" s="165">
        <f aca="true" t="shared" si="7" ref="Q8:Q24">(L8/P8-1)*100</f>
        <v>4.283740664428315</v>
      </c>
    </row>
    <row r="9" spans="1:17" s="152" customFormat="1" ht="16.5" customHeight="1" thickTop="1">
      <c r="A9" s="164" t="s">
        <v>150</v>
      </c>
      <c r="B9" s="161">
        <v>664364</v>
      </c>
      <c r="C9" s="160">
        <v>27053</v>
      </c>
      <c r="D9" s="160">
        <f t="shared" si="0"/>
        <v>691417</v>
      </c>
      <c r="E9" s="162">
        <f t="shared" si="1"/>
        <v>0.5511358427970293</v>
      </c>
      <c r="F9" s="161">
        <v>465812</v>
      </c>
      <c r="G9" s="160">
        <v>14649</v>
      </c>
      <c r="H9" s="160">
        <f t="shared" si="2"/>
        <v>480461</v>
      </c>
      <c r="I9" s="163">
        <f t="shared" si="3"/>
        <v>43.906997654336145</v>
      </c>
      <c r="J9" s="161">
        <v>4964043</v>
      </c>
      <c r="K9" s="160">
        <v>208853</v>
      </c>
      <c r="L9" s="160">
        <f t="shared" si="4"/>
        <v>5172896</v>
      </c>
      <c r="M9" s="162">
        <f t="shared" si="5"/>
        <v>0.5475807253214018</v>
      </c>
      <c r="N9" s="161">
        <v>3164331</v>
      </c>
      <c r="O9" s="160">
        <v>103304</v>
      </c>
      <c r="P9" s="160">
        <f t="shared" si="6"/>
        <v>3267635</v>
      </c>
      <c r="Q9" s="159">
        <f t="shared" si="7"/>
        <v>58.30703245619537</v>
      </c>
    </row>
    <row r="10" spans="1:17" s="152" customFormat="1" ht="16.5" customHeight="1">
      <c r="A10" s="164" t="s">
        <v>151</v>
      </c>
      <c r="B10" s="161">
        <v>260428</v>
      </c>
      <c r="C10" s="160">
        <v>0</v>
      </c>
      <c r="D10" s="160">
        <f t="shared" si="0"/>
        <v>260428</v>
      </c>
      <c r="E10" s="162">
        <f t="shared" si="1"/>
        <v>0.2075899280288809</v>
      </c>
      <c r="F10" s="161">
        <v>246418</v>
      </c>
      <c r="G10" s="160">
        <v>1737</v>
      </c>
      <c r="H10" s="160">
        <f t="shared" si="2"/>
        <v>248155</v>
      </c>
      <c r="I10" s="163">
        <f t="shared" si="3"/>
        <v>4.945699260542802</v>
      </c>
      <c r="J10" s="161">
        <v>1787534</v>
      </c>
      <c r="K10" s="160">
        <v>3357</v>
      </c>
      <c r="L10" s="160">
        <f t="shared" si="4"/>
        <v>1790891</v>
      </c>
      <c r="M10" s="162">
        <f t="shared" si="5"/>
        <v>0.189576089051775</v>
      </c>
      <c r="N10" s="161">
        <v>1858263</v>
      </c>
      <c r="O10" s="160">
        <v>16347</v>
      </c>
      <c r="P10" s="160">
        <f t="shared" si="6"/>
        <v>1874610</v>
      </c>
      <c r="Q10" s="159">
        <f t="shared" si="7"/>
        <v>-4.4659422493211975</v>
      </c>
    </row>
    <row r="11" spans="1:17" s="152" customFormat="1" ht="16.5" customHeight="1">
      <c r="A11" s="164" t="s">
        <v>152</v>
      </c>
      <c r="B11" s="161">
        <v>118343</v>
      </c>
      <c r="C11" s="160">
        <v>0</v>
      </c>
      <c r="D11" s="160">
        <f t="shared" si="0"/>
        <v>118343</v>
      </c>
      <c r="E11" s="162">
        <f t="shared" si="1"/>
        <v>0.09433246368563232</v>
      </c>
      <c r="F11" s="161">
        <v>180329</v>
      </c>
      <c r="G11" s="160">
        <v>610</v>
      </c>
      <c r="H11" s="160">
        <f t="shared" si="2"/>
        <v>180939</v>
      </c>
      <c r="I11" s="163">
        <f t="shared" si="3"/>
        <v>-34.59508453125086</v>
      </c>
      <c r="J11" s="161">
        <v>1168609</v>
      </c>
      <c r="K11" s="160">
        <v>740</v>
      </c>
      <c r="L11" s="160">
        <f t="shared" si="4"/>
        <v>1169349</v>
      </c>
      <c r="M11" s="162">
        <f t="shared" si="5"/>
        <v>0.12378230174622802</v>
      </c>
      <c r="N11" s="161">
        <v>1326996</v>
      </c>
      <c r="O11" s="160">
        <v>1927</v>
      </c>
      <c r="P11" s="160">
        <f t="shared" si="6"/>
        <v>1328923</v>
      </c>
      <c r="Q11" s="159">
        <f t="shared" si="7"/>
        <v>-12.007768696907196</v>
      </c>
    </row>
    <row r="12" spans="1:17" s="152" customFormat="1" ht="16.5" customHeight="1">
      <c r="A12" s="164" t="s">
        <v>153</v>
      </c>
      <c r="B12" s="161">
        <v>72874</v>
      </c>
      <c r="C12" s="160">
        <v>922</v>
      </c>
      <c r="D12" s="160">
        <f t="shared" si="0"/>
        <v>73796</v>
      </c>
      <c r="E12" s="162">
        <f t="shared" si="1"/>
        <v>0.05882357630062549</v>
      </c>
      <c r="F12" s="161">
        <v>72194</v>
      </c>
      <c r="G12" s="160">
        <v>470</v>
      </c>
      <c r="H12" s="160">
        <f t="shared" si="2"/>
        <v>72664</v>
      </c>
      <c r="I12" s="163">
        <f t="shared" si="3"/>
        <v>1.5578553341407009</v>
      </c>
      <c r="J12" s="161">
        <v>500981</v>
      </c>
      <c r="K12" s="160">
        <v>39177</v>
      </c>
      <c r="L12" s="160">
        <f t="shared" si="4"/>
        <v>540158</v>
      </c>
      <c r="M12" s="162">
        <f t="shared" si="5"/>
        <v>0.05717882389828788</v>
      </c>
      <c r="N12" s="161">
        <v>548016</v>
      </c>
      <c r="O12" s="160">
        <v>63526</v>
      </c>
      <c r="P12" s="160">
        <f t="shared" si="6"/>
        <v>611542</v>
      </c>
      <c r="Q12" s="159">
        <f t="shared" si="7"/>
        <v>-11.672787805252948</v>
      </c>
    </row>
    <row r="13" spans="1:17" s="152" customFormat="1" ht="16.5" customHeight="1">
      <c r="A13" s="164" t="s">
        <v>154</v>
      </c>
      <c r="B13" s="161">
        <v>47524</v>
      </c>
      <c r="C13" s="160">
        <v>0</v>
      </c>
      <c r="D13" s="160">
        <f>C13+B13</f>
        <v>47524</v>
      </c>
      <c r="E13" s="162">
        <f>(D13/$D$8)</f>
        <v>0.03788188574056759</v>
      </c>
      <c r="F13" s="161">
        <v>33069</v>
      </c>
      <c r="G13" s="160"/>
      <c r="H13" s="160">
        <f>G13+F13</f>
        <v>33069</v>
      </c>
      <c r="I13" s="163">
        <f>(D13/H13-1)*100</f>
        <v>43.711633251685875</v>
      </c>
      <c r="J13" s="161">
        <v>324997</v>
      </c>
      <c r="K13" s="160">
        <v>1422</v>
      </c>
      <c r="L13" s="160">
        <f>K13+J13</f>
        <v>326419</v>
      </c>
      <c r="M13" s="162">
        <f>(L13/$L$8)</f>
        <v>0.03455332424597105</v>
      </c>
      <c r="N13" s="161">
        <v>221011</v>
      </c>
      <c r="O13" s="160"/>
      <c r="P13" s="160">
        <f>O13+N13</f>
        <v>221011</v>
      </c>
      <c r="Q13" s="159">
        <f>(L13/P13-1)*100</f>
        <v>47.693553714520995</v>
      </c>
    </row>
    <row r="14" spans="1:17" s="152" customFormat="1" ht="16.5" customHeight="1">
      <c r="A14" s="164" t="s">
        <v>155</v>
      </c>
      <c r="B14" s="161">
        <v>22070</v>
      </c>
      <c r="C14" s="160">
        <v>0</v>
      </c>
      <c r="D14" s="160">
        <f t="shared" si="0"/>
        <v>22070</v>
      </c>
      <c r="E14" s="162">
        <f t="shared" si="1"/>
        <v>0.01759223167861137</v>
      </c>
      <c r="F14" s="161">
        <v>17680</v>
      </c>
      <c r="G14" s="160">
        <v>599</v>
      </c>
      <c r="H14" s="160">
        <f t="shared" si="2"/>
        <v>18279</v>
      </c>
      <c r="I14" s="163">
        <f t="shared" si="3"/>
        <v>20.739646588981884</v>
      </c>
      <c r="J14" s="161">
        <v>150759</v>
      </c>
      <c r="K14" s="160">
        <v>2942</v>
      </c>
      <c r="L14" s="160">
        <f t="shared" si="4"/>
        <v>153701</v>
      </c>
      <c r="M14" s="162">
        <f t="shared" si="5"/>
        <v>0.016270132835190344</v>
      </c>
      <c r="N14" s="161">
        <v>119241</v>
      </c>
      <c r="O14" s="160">
        <v>5877</v>
      </c>
      <c r="P14" s="160">
        <f t="shared" si="6"/>
        <v>125118</v>
      </c>
      <c r="Q14" s="159">
        <f t="shared" si="7"/>
        <v>22.844834476254405</v>
      </c>
    </row>
    <row r="15" spans="1:17" s="152" customFormat="1" ht="16.5" customHeight="1">
      <c r="A15" s="164" t="s">
        <v>156</v>
      </c>
      <c r="B15" s="161">
        <v>0</v>
      </c>
      <c r="C15" s="160">
        <v>18154</v>
      </c>
      <c r="D15" s="160">
        <f t="shared" si="0"/>
        <v>18154</v>
      </c>
      <c r="E15" s="162">
        <f t="shared" si="1"/>
        <v>0.014470746438310412</v>
      </c>
      <c r="F15" s="161"/>
      <c r="G15" s="160">
        <v>14650</v>
      </c>
      <c r="H15" s="160">
        <f t="shared" si="2"/>
        <v>14650</v>
      </c>
      <c r="I15" s="163">
        <f t="shared" si="3"/>
        <v>23.91808873720136</v>
      </c>
      <c r="J15" s="161"/>
      <c r="K15" s="160">
        <v>136038</v>
      </c>
      <c r="L15" s="160">
        <f t="shared" si="4"/>
        <v>136038</v>
      </c>
      <c r="M15" s="162">
        <f t="shared" si="5"/>
        <v>0.014400402929282333</v>
      </c>
      <c r="N15" s="161"/>
      <c r="O15" s="160">
        <v>109095</v>
      </c>
      <c r="P15" s="160">
        <f t="shared" si="6"/>
        <v>109095</v>
      </c>
      <c r="Q15" s="159">
        <f t="shared" si="7"/>
        <v>24.6968238691049</v>
      </c>
    </row>
    <row r="16" spans="1:17" s="152" customFormat="1" ht="16.5" customHeight="1">
      <c r="A16" s="164" t="s">
        <v>157</v>
      </c>
      <c r="B16" s="161">
        <v>0</v>
      </c>
      <c r="C16" s="160">
        <v>4346</v>
      </c>
      <c r="D16" s="160">
        <f t="shared" si="0"/>
        <v>4346</v>
      </c>
      <c r="E16" s="162">
        <f t="shared" si="1"/>
        <v>0.0034642428126526966</v>
      </c>
      <c r="F16" s="161"/>
      <c r="G16" s="160">
        <v>3108</v>
      </c>
      <c r="H16" s="160">
        <f t="shared" si="2"/>
        <v>3108</v>
      </c>
      <c r="I16" s="163">
        <f t="shared" si="3"/>
        <v>39.83268983268984</v>
      </c>
      <c r="J16" s="161"/>
      <c r="K16" s="160">
        <v>23501</v>
      </c>
      <c r="L16" s="160">
        <f t="shared" si="4"/>
        <v>23501</v>
      </c>
      <c r="M16" s="162">
        <f t="shared" si="5"/>
        <v>0.0024877157062075605</v>
      </c>
      <c r="N16" s="161"/>
      <c r="O16" s="160">
        <v>20780</v>
      </c>
      <c r="P16" s="160">
        <f t="shared" si="6"/>
        <v>20780</v>
      </c>
      <c r="Q16" s="159">
        <f t="shared" si="7"/>
        <v>13.094321462945135</v>
      </c>
    </row>
    <row r="17" spans="1:17" s="152" customFormat="1" ht="16.5" customHeight="1">
      <c r="A17" s="164" t="s">
        <v>158</v>
      </c>
      <c r="B17" s="161">
        <v>0</v>
      </c>
      <c r="C17" s="160">
        <v>2241</v>
      </c>
      <c r="D17" s="160">
        <f t="shared" si="0"/>
        <v>2241</v>
      </c>
      <c r="E17" s="162">
        <f t="shared" si="1"/>
        <v>0.0017863249293959256</v>
      </c>
      <c r="F17" s="161"/>
      <c r="G17" s="160">
        <v>1043</v>
      </c>
      <c r="H17" s="160">
        <f t="shared" si="2"/>
        <v>1043</v>
      </c>
      <c r="I17" s="163">
        <f t="shared" si="3"/>
        <v>114.86097794822628</v>
      </c>
      <c r="J17" s="161"/>
      <c r="K17" s="160">
        <v>17400</v>
      </c>
      <c r="L17" s="160">
        <f t="shared" si="4"/>
        <v>17400</v>
      </c>
      <c r="M17" s="162">
        <f t="shared" si="5"/>
        <v>0.001841889846730418</v>
      </c>
      <c r="N17" s="161"/>
      <c r="O17" s="160">
        <v>7112</v>
      </c>
      <c r="P17" s="160">
        <f t="shared" si="6"/>
        <v>7112</v>
      </c>
      <c r="Q17" s="159">
        <f t="shared" si="7"/>
        <v>144.65691788526436</v>
      </c>
    </row>
    <row r="18" spans="1:17" s="152" customFormat="1" ht="16.5" customHeight="1">
      <c r="A18" s="164" t="s">
        <v>159</v>
      </c>
      <c r="B18" s="161">
        <v>0</v>
      </c>
      <c r="C18" s="160">
        <v>1781</v>
      </c>
      <c r="D18" s="160">
        <f t="shared" si="0"/>
        <v>1781</v>
      </c>
      <c r="E18" s="162">
        <f t="shared" si="1"/>
        <v>0.0014196540380429022</v>
      </c>
      <c r="F18" s="161"/>
      <c r="G18" s="160">
        <v>430</v>
      </c>
      <c r="H18" s="160">
        <f t="shared" si="2"/>
        <v>430</v>
      </c>
      <c r="I18" s="163">
        <f t="shared" si="3"/>
        <v>314.1860465116279</v>
      </c>
      <c r="J18" s="161"/>
      <c r="K18" s="160">
        <v>14818</v>
      </c>
      <c r="L18" s="160">
        <f t="shared" si="4"/>
        <v>14818</v>
      </c>
      <c r="M18" s="162">
        <f t="shared" si="5"/>
        <v>0.0015685703303937547</v>
      </c>
      <c r="N18" s="161"/>
      <c r="O18" s="160">
        <v>13783</v>
      </c>
      <c r="P18" s="160">
        <f t="shared" si="6"/>
        <v>13783</v>
      </c>
      <c r="Q18" s="159">
        <f t="shared" si="7"/>
        <v>7.509250526010303</v>
      </c>
    </row>
    <row r="19" spans="1:17" s="152" customFormat="1" ht="16.5" customHeight="1">
      <c r="A19" s="164" t="s">
        <v>160</v>
      </c>
      <c r="B19" s="161">
        <v>0</v>
      </c>
      <c r="C19" s="160">
        <v>1320</v>
      </c>
      <c r="D19" s="160">
        <f t="shared" si="0"/>
        <v>1320</v>
      </c>
      <c r="E19" s="162">
        <f t="shared" si="1"/>
        <v>0.0010521860360565025</v>
      </c>
      <c r="F19" s="161"/>
      <c r="G19" s="160">
        <v>934</v>
      </c>
      <c r="H19" s="160">
        <f t="shared" si="2"/>
        <v>934</v>
      </c>
      <c r="I19" s="163">
        <f t="shared" si="3"/>
        <v>41.32762312633833</v>
      </c>
      <c r="J19" s="161"/>
      <c r="K19" s="160">
        <v>10080</v>
      </c>
      <c r="L19" s="160">
        <f t="shared" si="4"/>
        <v>10080</v>
      </c>
      <c r="M19" s="162">
        <f t="shared" si="5"/>
        <v>0.0010670258422438284</v>
      </c>
      <c r="N19" s="161"/>
      <c r="O19" s="160">
        <v>5938</v>
      </c>
      <c r="P19" s="160">
        <f t="shared" si="6"/>
        <v>5938</v>
      </c>
      <c r="Q19" s="159">
        <f t="shared" si="7"/>
        <v>69.7541259683395</v>
      </c>
    </row>
    <row r="20" spans="1:17" s="152" customFormat="1" ht="16.5" customHeight="1">
      <c r="A20" s="164" t="s">
        <v>162</v>
      </c>
      <c r="B20" s="161">
        <v>0</v>
      </c>
      <c r="C20" s="160">
        <v>1097</v>
      </c>
      <c r="D20" s="160">
        <f t="shared" si="0"/>
        <v>1097</v>
      </c>
      <c r="E20" s="162">
        <f t="shared" si="1"/>
        <v>0.0008744303648136236</v>
      </c>
      <c r="F20" s="161"/>
      <c r="G20" s="160"/>
      <c r="H20" s="160">
        <f t="shared" si="2"/>
        <v>0</v>
      </c>
      <c r="I20" s="163"/>
      <c r="J20" s="161"/>
      <c r="K20" s="160">
        <v>6722</v>
      </c>
      <c r="L20" s="160">
        <f t="shared" si="4"/>
        <v>6722</v>
      </c>
      <c r="M20" s="162">
        <f t="shared" si="5"/>
        <v>0.0007115622729725212</v>
      </c>
      <c r="N20" s="161"/>
      <c r="O20" s="160">
        <v>2018</v>
      </c>
      <c r="P20" s="160">
        <f t="shared" si="6"/>
        <v>2018</v>
      </c>
      <c r="Q20" s="159">
        <f t="shared" si="7"/>
        <v>233.10208126858277</v>
      </c>
    </row>
    <row r="21" spans="1:17" s="152" customFormat="1" ht="16.5" customHeight="1">
      <c r="A21" s="164" t="s">
        <v>443</v>
      </c>
      <c r="B21" s="161">
        <v>0</v>
      </c>
      <c r="C21" s="160">
        <v>1053</v>
      </c>
      <c r="D21" s="160">
        <f t="shared" si="0"/>
        <v>1053</v>
      </c>
      <c r="E21" s="162">
        <f t="shared" si="1"/>
        <v>0.0008393574969450735</v>
      </c>
      <c r="F21" s="161"/>
      <c r="G21" s="160">
        <v>974</v>
      </c>
      <c r="H21" s="160">
        <f t="shared" si="2"/>
        <v>974</v>
      </c>
      <c r="I21" s="163">
        <f t="shared" si="3"/>
        <v>8.11088295687885</v>
      </c>
      <c r="J21" s="161"/>
      <c r="K21" s="160">
        <v>7694</v>
      </c>
      <c r="L21" s="160">
        <f t="shared" si="4"/>
        <v>7694</v>
      </c>
      <c r="M21" s="162">
        <f t="shared" si="5"/>
        <v>0.0008144540506174618</v>
      </c>
      <c r="N21" s="161"/>
      <c r="O21" s="160">
        <v>7983</v>
      </c>
      <c r="P21" s="160">
        <f t="shared" si="6"/>
        <v>7983</v>
      </c>
      <c r="Q21" s="159">
        <f t="shared" si="7"/>
        <v>-3.620192909933606</v>
      </c>
    </row>
    <row r="22" spans="1:17" s="152" customFormat="1" ht="16.5" customHeight="1">
      <c r="A22" s="164" t="s">
        <v>459</v>
      </c>
      <c r="B22" s="161">
        <v>0</v>
      </c>
      <c r="C22" s="160">
        <v>1020</v>
      </c>
      <c r="D22" s="160">
        <f t="shared" si="0"/>
        <v>1020</v>
      </c>
      <c r="E22" s="162">
        <f t="shared" si="1"/>
        <v>0.0008130528460436609</v>
      </c>
      <c r="F22" s="161"/>
      <c r="G22" s="160">
        <v>23</v>
      </c>
      <c r="H22" s="160">
        <f t="shared" si="2"/>
        <v>23</v>
      </c>
      <c r="I22" s="163" t="s">
        <v>51</v>
      </c>
      <c r="J22" s="161"/>
      <c r="K22" s="160">
        <v>2852</v>
      </c>
      <c r="L22" s="160">
        <f t="shared" si="4"/>
        <v>2852</v>
      </c>
      <c r="M22" s="162">
        <f t="shared" si="5"/>
        <v>0.00030190056568248</v>
      </c>
      <c r="N22" s="161"/>
      <c r="O22" s="160">
        <v>435</v>
      </c>
      <c r="P22" s="160">
        <f t="shared" si="6"/>
        <v>435</v>
      </c>
      <c r="Q22" s="159" t="s">
        <v>51</v>
      </c>
    </row>
    <row r="23" spans="1:17" s="152" customFormat="1" ht="16.5" customHeight="1">
      <c r="A23" s="164" t="s">
        <v>460</v>
      </c>
      <c r="B23" s="161">
        <v>0</v>
      </c>
      <c r="C23" s="160">
        <v>0</v>
      </c>
      <c r="D23" s="160">
        <f t="shared" si="0"/>
        <v>0</v>
      </c>
      <c r="E23" s="162">
        <f t="shared" si="1"/>
        <v>0</v>
      </c>
      <c r="F23" s="161">
        <v>165650</v>
      </c>
      <c r="G23" s="160">
        <v>244</v>
      </c>
      <c r="H23" s="160">
        <f t="shared" si="2"/>
        <v>165894</v>
      </c>
      <c r="I23" s="163" t="s">
        <v>461</v>
      </c>
      <c r="J23" s="161"/>
      <c r="K23" s="160"/>
      <c r="L23" s="160">
        <f t="shared" si="4"/>
        <v>0</v>
      </c>
      <c r="M23" s="162">
        <f t="shared" si="5"/>
        <v>0</v>
      </c>
      <c r="N23" s="161">
        <v>1386563</v>
      </c>
      <c r="O23" s="160">
        <v>20028</v>
      </c>
      <c r="P23" s="160">
        <f t="shared" si="6"/>
        <v>1406591</v>
      </c>
      <c r="Q23" s="163" t="s">
        <v>461</v>
      </c>
    </row>
    <row r="24" spans="1:17" s="152" customFormat="1" ht="16.5" customHeight="1" thickBot="1">
      <c r="A24" s="158" t="s">
        <v>163</v>
      </c>
      <c r="B24" s="155">
        <v>0</v>
      </c>
      <c r="C24" s="154">
        <v>9941</v>
      </c>
      <c r="D24" s="154">
        <f t="shared" si="0"/>
        <v>9941</v>
      </c>
      <c r="E24" s="156">
        <f t="shared" si="1"/>
        <v>0.00792407680639219</v>
      </c>
      <c r="F24" s="155">
        <v>0</v>
      </c>
      <c r="G24" s="154">
        <v>8353</v>
      </c>
      <c r="H24" s="154">
        <f t="shared" si="2"/>
        <v>8353</v>
      </c>
      <c r="I24" s="157">
        <f t="shared" si="3"/>
        <v>19.01113372441039</v>
      </c>
      <c r="J24" s="155">
        <v>0</v>
      </c>
      <c r="K24" s="154">
        <v>74300</v>
      </c>
      <c r="L24" s="154">
        <f t="shared" si="4"/>
        <v>74300</v>
      </c>
      <c r="M24" s="156">
        <f t="shared" si="5"/>
        <v>0.00786508135701552</v>
      </c>
      <c r="N24" s="155">
        <v>0</v>
      </c>
      <c r="O24" s="154">
        <v>56191</v>
      </c>
      <c r="P24" s="154">
        <f t="shared" si="6"/>
        <v>56191</v>
      </c>
      <c r="Q24" s="153">
        <f t="shared" si="7"/>
        <v>32.227580929330315</v>
      </c>
    </row>
    <row r="25" s="151" customFormat="1" ht="12.75">
      <c r="A25" s="150" t="s">
        <v>1</v>
      </c>
    </row>
    <row r="26" ht="14.25">
      <c r="A26" s="150" t="s">
        <v>0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5:Q65536 I25:I65536 Q3 I3 I5 Q5">
    <cfRule type="cellIs" priority="1" dxfId="69" operator="lessThan" stopIfTrue="1">
      <formula>0</formula>
    </cfRule>
  </conditionalFormatting>
  <conditionalFormatting sqref="I8:I24 Q8:Q24">
    <cfRule type="cellIs" priority="2" dxfId="69" operator="lessThan" stopIfTrue="1">
      <formula>0</formula>
    </cfRule>
    <cfRule type="cellIs" priority="3" dxfId="71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7"/>
  <sheetViews>
    <sheetView showGridLines="0" zoomScale="90" zoomScaleNormal="90" zoomScalePageLayoutView="0" workbookViewId="0" topLeftCell="A1">
      <pane xSplit="22320" topLeftCell="A1" activePane="topLeft" state="split"/>
      <selection pane="topLeft" activeCell="N9" sqref="N9:O24"/>
      <selection pane="topRight" activeCell="J1" sqref="J1"/>
    </sheetView>
  </sheetViews>
  <sheetFormatPr defaultColWidth="9.140625" defaultRowHeight="15"/>
  <cols>
    <col min="1" max="1" width="23.421875" style="149" customWidth="1"/>
    <col min="2" max="2" width="10.421875" style="149" customWidth="1"/>
    <col min="3" max="3" width="11.8515625" style="149" customWidth="1"/>
    <col min="4" max="4" width="8.140625" style="149" bestFit="1" customWidth="1"/>
    <col min="5" max="5" width="10.140625" style="149" bestFit="1" customWidth="1"/>
    <col min="6" max="6" width="8.8515625" style="149" customWidth="1"/>
    <col min="7" max="7" width="13.421875" style="149" customWidth="1"/>
    <col min="8" max="8" width="8.140625" style="149" bestFit="1" customWidth="1"/>
    <col min="9" max="9" width="7.7109375" style="149" bestFit="1" customWidth="1"/>
    <col min="10" max="10" width="9.421875" style="149" customWidth="1"/>
    <col min="11" max="11" width="11.28125" style="149" customWidth="1"/>
    <col min="12" max="12" width="8.140625" style="149" bestFit="1" customWidth="1"/>
    <col min="13" max="13" width="10.421875" style="149" customWidth="1"/>
    <col min="14" max="14" width="9.7109375" style="149" customWidth="1"/>
    <col min="15" max="15" width="12.28125" style="149" customWidth="1"/>
    <col min="16" max="16" width="7.8515625" style="149" customWidth="1"/>
    <col min="17" max="17" width="7.7109375" style="149" bestFit="1" customWidth="1"/>
    <col min="18" max="16384" width="9.140625" style="149" customWidth="1"/>
  </cols>
  <sheetData>
    <row r="1" spans="14:17" ht="18.75" thickBot="1">
      <c r="N1" s="613" t="s">
        <v>28</v>
      </c>
      <c r="O1" s="614"/>
      <c r="P1" s="614"/>
      <c r="Q1" s="615"/>
    </row>
    <row r="2" ht="7.5" customHeight="1" thickBot="1"/>
    <row r="3" spans="1:17" ht="24" customHeight="1">
      <c r="A3" s="621" t="s">
        <v>42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3"/>
    </row>
    <row r="4" spans="1:17" ht="13.5" customHeight="1" thickBot="1">
      <c r="A4" s="624" t="s">
        <v>39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6"/>
    </row>
    <row r="5" spans="1:17" ht="15" thickBot="1">
      <c r="A5" s="606" t="s">
        <v>38</v>
      </c>
      <c r="B5" s="616" t="s">
        <v>37</v>
      </c>
      <c r="C5" s="617"/>
      <c r="D5" s="617"/>
      <c r="E5" s="617"/>
      <c r="F5" s="618"/>
      <c r="G5" s="618"/>
      <c r="H5" s="618"/>
      <c r="I5" s="619"/>
      <c r="J5" s="617" t="s">
        <v>36</v>
      </c>
      <c r="K5" s="617"/>
      <c r="L5" s="617"/>
      <c r="M5" s="617"/>
      <c r="N5" s="617"/>
      <c r="O5" s="617"/>
      <c r="P5" s="617"/>
      <c r="Q5" s="620"/>
    </row>
    <row r="6" spans="1:17" s="177" customFormat="1" ht="25.5" customHeight="1" thickBot="1">
      <c r="A6" s="607"/>
      <c r="B6" s="603" t="s">
        <v>455</v>
      </c>
      <c r="C6" s="604"/>
      <c r="D6" s="605"/>
      <c r="E6" s="609" t="s">
        <v>35</v>
      </c>
      <c r="F6" s="603" t="s">
        <v>456</v>
      </c>
      <c r="G6" s="604"/>
      <c r="H6" s="605"/>
      <c r="I6" s="611" t="s">
        <v>34</v>
      </c>
      <c r="J6" s="603" t="s">
        <v>450</v>
      </c>
      <c r="K6" s="604"/>
      <c r="L6" s="605"/>
      <c r="M6" s="609" t="s">
        <v>35</v>
      </c>
      <c r="N6" s="603" t="s">
        <v>449</v>
      </c>
      <c r="O6" s="604"/>
      <c r="P6" s="605"/>
      <c r="Q6" s="609" t="s">
        <v>34</v>
      </c>
    </row>
    <row r="7" spans="1:17" s="172" customFormat="1" ht="15" thickBot="1">
      <c r="A7" s="608"/>
      <c r="B7" s="176" t="s">
        <v>22</v>
      </c>
      <c r="C7" s="173" t="s">
        <v>21</v>
      </c>
      <c r="D7" s="173" t="s">
        <v>17</v>
      </c>
      <c r="E7" s="610"/>
      <c r="F7" s="176" t="s">
        <v>22</v>
      </c>
      <c r="G7" s="174" t="s">
        <v>21</v>
      </c>
      <c r="H7" s="173" t="s">
        <v>17</v>
      </c>
      <c r="I7" s="612"/>
      <c r="J7" s="176" t="s">
        <v>22</v>
      </c>
      <c r="K7" s="173" t="s">
        <v>21</v>
      </c>
      <c r="L7" s="174" t="s">
        <v>17</v>
      </c>
      <c r="M7" s="610"/>
      <c r="N7" s="175" t="s">
        <v>22</v>
      </c>
      <c r="O7" s="174" t="s">
        <v>21</v>
      </c>
      <c r="P7" s="173" t="s">
        <v>17</v>
      </c>
      <c r="Q7" s="610"/>
    </row>
    <row r="8" spans="1:17" s="179" customFormat="1" ht="16.5" customHeight="1" thickBot="1">
      <c r="A8" s="184" t="s">
        <v>24</v>
      </c>
      <c r="B8" s="182">
        <f>SUM(B9:B24)</f>
        <v>9641.684</v>
      </c>
      <c r="C8" s="181">
        <f>SUM(C9:C24)</f>
        <v>1206.2630000000001</v>
      </c>
      <c r="D8" s="181">
        <f>C8+B8</f>
        <v>10847.947</v>
      </c>
      <c r="E8" s="183">
        <f aca="true" t="shared" si="0" ref="E8:E24">(D8/$D$8)</f>
        <v>1</v>
      </c>
      <c r="F8" s="182">
        <f>SUM(F9:F24)</f>
        <v>9344.398</v>
      </c>
      <c r="G8" s="181">
        <f>SUM(G9:G24)</f>
        <v>1492.4769999999999</v>
      </c>
      <c r="H8" s="181">
        <f>G8+F8</f>
        <v>10836.875</v>
      </c>
      <c r="I8" s="180">
        <f>(D8/H8-1)*100</f>
        <v>0.102169675298458</v>
      </c>
      <c r="J8" s="182">
        <f>SUM(J9:J24)</f>
        <v>77280.42200000002</v>
      </c>
      <c r="K8" s="181">
        <f>SUM(K9:K24)</f>
        <v>8588.737999999992</v>
      </c>
      <c r="L8" s="181">
        <f>K8+J8</f>
        <v>85869.16000000002</v>
      </c>
      <c r="M8" s="183">
        <f aca="true" t="shared" si="1" ref="M8:M24">(L8/$L$8)</f>
        <v>1</v>
      </c>
      <c r="N8" s="182">
        <f>SUM(N9:N24)</f>
        <v>74519.32700000005</v>
      </c>
      <c r="O8" s="181">
        <f>SUM(O9:O24)</f>
        <v>9480.132</v>
      </c>
      <c r="P8" s="181">
        <f>O8+N8</f>
        <v>83999.45900000005</v>
      </c>
      <c r="Q8" s="180">
        <f>(L8/P8-1)*100</f>
        <v>2.225848859336077</v>
      </c>
    </row>
    <row r="9" spans="1:17" s="152" customFormat="1" ht="16.5" customHeight="1" thickTop="1">
      <c r="A9" s="164" t="s">
        <v>150</v>
      </c>
      <c r="B9" s="161">
        <v>3084.755000000001</v>
      </c>
      <c r="C9" s="160">
        <v>131.152</v>
      </c>
      <c r="D9" s="160">
        <f>C9+B9</f>
        <v>3215.907000000001</v>
      </c>
      <c r="E9" s="162">
        <f t="shared" si="0"/>
        <v>0.2964530523609676</v>
      </c>
      <c r="F9" s="161">
        <v>2339.3179999999993</v>
      </c>
      <c r="G9" s="160">
        <v>96.302</v>
      </c>
      <c r="H9" s="160">
        <f>G9+F9</f>
        <v>2435.6199999999994</v>
      </c>
      <c r="I9" s="163">
        <f>(D9/H9-1)*100</f>
        <v>32.03648352370245</v>
      </c>
      <c r="J9" s="161">
        <v>24573.588999999996</v>
      </c>
      <c r="K9" s="160">
        <v>1119.22</v>
      </c>
      <c r="L9" s="160">
        <f>K9+J9</f>
        <v>25692.808999999997</v>
      </c>
      <c r="M9" s="162">
        <f t="shared" si="1"/>
        <v>0.2992088079119441</v>
      </c>
      <c r="N9" s="161">
        <v>16391.784999999996</v>
      </c>
      <c r="O9" s="160">
        <v>641.5070000000003</v>
      </c>
      <c r="P9" s="160">
        <f>O9+N9</f>
        <v>17033.291999999998</v>
      </c>
      <c r="Q9" s="159">
        <f>(L9/P9-1)*100</f>
        <v>50.838775029512796</v>
      </c>
    </row>
    <row r="10" spans="1:17" s="152" customFormat="1" ht="16.5" customHeight="1">
      <c r="A10" s="164" t="s">
        <v>164</v>
      </c>
      <c r="B10" s="161">
        <v>1870.4029999999998</v>
      </c>
      <c r="C10" s="160">
        <v>0</v>
      </c>
      <c r="D10" s="160">
        <f>C10+B10</f>
        <v>1870.4029999999998</v>
      </c>
      <c r="E10" s="162">
        <f t="shared" si="0"/>
        <v>0.17241999799593413</v>
      </c>
      <c r="F10" s="161">
        <v>2205.446</v>
      </c>
      <c r="G10" s="160"/>
      <c r="H10" s="160">
        <f>G10+F10</f>
        <v>2205.446</v>
      </c>
      <c r="I10" s="163">
        <f>(D10/H10-1)*100</f>
        <v>-15.191621105209563</v>
      </c>
      <c r="J10" s="161">
        <v>15788.451000000005</v>
      </c>
      <c r="K10" s="160"/>
      <c r="L10" s="160">
        <f>K10+J10</f>
        <v>15788.451000000005</v>
      </c>
      <c r="M10" s="162">
        <f t="shared" si="1"/>
        <v>0.1838663729795424</v>
      </c>
      <c r="N10" s="161">
        <v>15689.146000000006</v>
      </c>
      <c r="O10" s="160"/>
      <c r="P10" s="160">
        <f>O10+N10</f>
        <v>15689.146000000006</v>
      </c>
      <c r="Q10" s="159">
        <f>(L10/P10-1)*100</f>
        <v>0.6329535081131876</v>
      </c>
    </row>
    <row r="11" spans="1:17" s="152" customFormat="1" ht="16.5" customHeight="1">
      <c r="A11" s="164" t="s">
        <v>444</v>
      </c>
      <c r="B11" s="161">
        <v>1308.045</v>
      </c>
      <c r="C11" s="160">
        <v>0</v>
      </c>
      <c r="D11" s="160">
        <f aca="true" t="shared" si="2" ref="D11:D24">C11+B11</f>
        <v>1308.045</v>
      </c>
      <c r="E11" s="162">
        <f t="shared" si="0"/>
        <v>0.12057995858571212</v>
      </c>
      <c r="F11" s="161">
        <v>1004.075</v>
      </c>
      <c r="G11" s="160"/>
      <c r="H11" s="160">
        <f aca="true" t="shared" si="3" ref="H11:H24">G11+F11</f>
        <v>1004.075</v>
      </c>
      <c r="I11" s="163">
        <f aca="true" t="shared" si="4" ref="I11:I24">(D11/H11-1)*100</f>
        <v>30.273634937629158</v>
      </c>
      <c r="J11" s="161">
        <v>9256.010999999997</v>
      </c>
      <c r="K11" s="160"/>
      <c r="L11" s="160">
        <f aca="true" t="shared" si="5" ref="L11:L24">K11+J11</f>
        <v>9256.010999999997</v>
      </c>
      <c r="M11" s="162">
        <f t="shared" si="1"/>
        <v>0.10779202917555028</v>
      </c>
      <c r="N11" s="161">
        <v>5712.499000000001</v>
      </c>
      <c r="O11" s="160"/>
      <c r="P11" s="160">
        <f aca="true" t="shared" si="6" ref="P11:P24">O11+N11</f>
        <v>5712.499000000001</v>
      </c>
      <c r="Q11" s="159">
        <f aca="true" t="shared" si="7" ref="Q11:Q24">(L11/P11-1)*100</f>
        <v>62.03085549774268</v>
      </c>
    </row>
    <row r="12" spans="1:17" s="152" customFormat="1" ht="16.5" customHeight="1">
      <c r="A12" s="164" t="s">
        <v>151</v>
      </c>
      <c r="B12" s="161">
        <v>898.007999999999</v>
      </c>
      <c r="C12" s="160">
        <v>0</v>
      </c>
      <c r="D12" s="160">
        <f t="shared" si="2"/>
        <v>898.007999999999</v>
      </c>
      <c r="E12" s="162">
        <f t="shared" si="0"/>
        <v>0.08278137789574368</v>
      </c>
      <c r="F12" s="161">
        <v>508.46999999999923</v>
      </c>
      <c r="G12" s="160">
        <v>2.612</v>
      </c>
      <c r="H12" s="160">
        <f t="shared" si="3"/>
        <v>511.08199999999925</v>
      </c>
      <c r="I12" s="163">
        <f t="shared" si="4"/>
        <v>75.70722506368848</v>
      </c>
      <c r="J12" s="161">
        <v>5298.051000000018</v>
      </c>
      <c r="K12" s="160"/>
      <c r="L12" s="160">
        <f t="shared" si="5"/>
        <v>5298.051000000018</v>
      </c>
      <c r="M12" s="162">
        <f t="shared" si="1"/>
        <v>0.061699112929485</v>
      </c>
      <c r="N12" s="161">
        <v>4326.008000000028</v>
      </c>
      <c r="O12" s="160">
        <v>2.612</v>
      </c>
      <c r="P12" s="160">
        <f t="shared" si="6"/>
        <v>4328.620000000028</v>
      </c>
      <c r="Q12" s="159">
        <f t="shared" si="7"/>
        <v>22.395844403065723</v>
      </c>
    </row>
    <row r="13" spans="1:17" s="152" customFormat="1" ht="16.5" customHeight="1">
      <c r="A13" s="164" t="s">
        <v>165</v>
      </c>
      <c r="B13" s="161">
        <v>775.702</v>
      </c>
      <c r="C13" s="160">
        <v>0</v>
      </c>
      <c r="D13" s="160">
        <f t="shared" si="2"/>
        <v>775.702</v>
      </c>
      <c r="E13" s="162">
        <f t="shared" si="0"/>
        <v>0.07150680216265806</v>
      </c>
      <c r="F13" s="161">
        <v>737.438</v>
      </c>
      <c r="G13" s="160"/>
      <c r="H13" s="160">
        <f t="shared" si="3"/>
        <v>737.438</v>
      </c>
      <c r="I13" s="163">
        <f t="shared" si="4"/>
        <v>5.188775191948336</v>
      </c>
      <c r="J13" s="161">
        <v>7279.582999999998</v>
      </c>
      <c r="K13" s="160"/>
      <c r="L13" s="160">
        <f t="shared" si="5"/>
        <v>7279.582999999998</v>
      </c>
      <c r="M13" s="162">
        <f t="shared" si="1"/>
        <v>0.084775290686435</v>
      </c>
      <c r="N13" s="161">
        <v>6146.433999999999</v>
      </c>
      <c r="O13" s="160"/>
      <c r="P13" s="160">
        <f t="shared" si="6"/>
        <v>6146.433999999999</v>
      </c>
      <c r="Q13" s="159">
        <f t="shared" si="7"/>
        <v>18.435876802711924</v>
      </c>
    </row>
    <row r="14" spans="1:17" s="152" customFormat="1" ht="16.5" customHeight="1">
      <c r="A14" s="164" t="s">
        <v>152</v>
      </c>
      <c r="B14" s="161">
        <v>730.407</v>
      </c>
      <c r="C14" s="160">
        <v>0</v>
      </c>
      <c r="D14" s="160">
        <f t="shared" si="2"/>
        <v>730.407</v>
      </c>
      <c r="E14" s="162">
        <f t="shared" si="0"/>
        <v>0.06733135772141954</v>
      </c>
      <c r="F14" s="161">
        <v>978.603</v>
      </c>
      <c r="G14" s="160"/>
      <c r="H14" s="160">
        <f t="shared" si="3"/>
        <v>978.603</v>
      </c>
      <c r="I14" s="163">
        <f t="shared" si="4"/>
        <v>-25.362276633118842</v>
      </c>
      <c r="J14" s="161">
        <v>7485.004</v>
      </c>
      <c r="K14" s="160"/>
      <c r="L14" s="160">
        <f t="shared" si="5"/>
        <v>7485.004</v>
      </c>
      <c r="M14" s="162">
        <f t="shared" si="1"/>
        <v>0.0871675465324221</v>
      </c>
      <c r="N14" s="161">
        <v>7617.058999999999</v>
      </c>
      <c r="O14" s="160">
        <v>8.136999999999999</v>
      </c>
      <c r="P14" s="160">
        <f t="shared" si="6"/>
        <v>7625.195999999999</v>
      </c>
      <c r="Q14" s="159">
        <f t="shared" si="7"/>
        <v>-1.8385363471312588</v>
      </c>
    </row>
    <row r="15" spans="1:17" s="152" customFormat="1" ht="16.5" customHeight="1">
      <c r="A15" s="164" t="s">
        <v>167</v>
      </c>
      <c r="B15" s="161">
        <v>0</v>
      </c>
      <c r="C15" s="160">
        <v>330.68000000000006</v>
      </c>
      <c r="D15" s="160">
        <f t="shared" si="2"/>
        <v>330.68000000000006</v>
      </c>
      <c r="E15" s="162">
        <f t="shared" si="0"/>
        <v>0.030483187279583875</v>
      </c>
      <c r="F15" s="161"/>
      <c r="G15" s="160">
        <v>480.5600000000001</v>
      </c>
      <c r="H15" s="160">
        <f t="shared" si="3"/>
        <v>480.5600000000001</v>
      </c>
      <c r="I15" s="163">
        <f t="shared" si="4"/>
        <v>-31.18861328450142</v>
      </c>
      <c r="J15" s="161"/>
      <c r="K15" s="160">
        <v>1397.91</v>
      </c>
      <c r="L15" s="160">
        <f t="shared" si="5"/>
        <v>1397.91</v>
      </c>
      <c r="M15" s="162">
        <f t="shared" si="1"/>
        <v>0.016279535050767933</v>
      </c>
      <c r="N15" s="161"/>
      <c r="O15" s="160">
        <v>2404.959999999999</v>
      </c>
      <c r="P15" s="160">
        <f t="shared" si="6"/>
        <v>2404.959999999999</v>
      </c>
      <c r="Q15" s="159">
        <f t="shared" si="7"/>
        <v>-41.87387732020489</v>
      </c>
    </row>
    <row r="16" spans="1:17" s="152" customFormat="1" ht="16.5" customHeight="1">
      <c r="A16" s="164" t="s">
        <v>156</v>
      </c>
      <c r="B16" s="161">
        <v>0</v>
      </c>
      <c r="C16" s="160">
        <v>253.77700000000007</v>
      </c>
      <c r="D16" s="160">
        <f t="shared" si="2"/>
        <v>253.77700000000007</v>
      </c>
      <c r="E16" s="162">
        <f t="shared" si="0"/>
        <v>0.02339401178859005</v>
      </c>
      <c r="F16" s="161"/>
      <c r="G16" s="160">
        <v>243.6769999999999</v>
      </c>
      <c r="H16" s="160">
        <f t="shared" si="3"/>
        <v>243.6769999999999</v>
      </c>
      <c r="I16" s="163">
        <f t="shared" si="4"/>
        <v>4.1448310673556366</v>
      </c>
      <c r="J16" s="161"/>
      <c r="K16" s="160">
        <v>2306.462999999994</v>
      </c>
      <c r="L16" s="160">
        <f t="shared" si="5"/>
        <v>2306.462999999994</v>
      </c>
      <c r="M16" s="162">
        <f t="shared" si="1"/>
        <v>0.02686020219599206</v>
      </c>
      <c r="N16" s="161"/>
      <c r="O16" s="160">
        <v>1381.1849999999995</v>
      </c>
      <c r="P16" s="160">
        <f t="shared" si="6"/>
        <v>1381.1849999999995</v>
      </c>
      <c r="Q16" s="159">
        <f t="shared" si="7"/>
        <v>66.99160503480668</v>
      </c>
    </row>
    <row r="17" spans="1:17" s="152" customFormat="1" ht="16.5" customHeight="1">
      <c r="A17" s="164" t="s">
        <v>160</v>
      </c>
      <c r="B17" s="161">
        <v>228.21</v>
      </c>
      <c r="C17" s="160">
        <v>0</v>
      </c>
      <c r="D17" s="160">
        <f t="shared" si="2"/>
        <v>228.21</v>
      </c>
      <c r="E17" s="162">
        <f t="shared" si="0"/>
        <v>0.02103716030323526</v>
      </c>
      <c r="F17" s="161">
        <v>196.024</v>
      </c>
      <c r="G17" s="160"/>
      <c r="H17" s="160">
        <f t="shared" si="3"/>
        <v>196.024</v>
      </c>
      <c r="I17" s="163">
        <f t="shared" si="4"/>
        <v>16.419418030445264</v>
      </c>
      <c r="J17" s="161">
        <v>1911.148</v>
      </c>
      <c r="K17" s="160"/>
      <c r="L17" s="160">
        <f t="shared" si="5"/>
        <v>1911.148</v>
      </c>
      <c r="M17" s="162">
        <f t="shared" si="1"/>
        <v>0.02225651211680654</v>
      </c>
      <c r="N17" s="161">
        <v>2112.411999999999</v>
      </c>
      <c r="O17" s="160"/>
      <c r="P17" s="160">
        <f t="shared" si="6"/>
        <v>2112.411999999999</v>
      </c>
      <c r="Q17" s="159">
        <f t="shared" si="7"/>
        <v>-9.527686833818361</v>
      </c>
    </row>
    <row r="18" spans="1:17" s="152" customFormat="1" ht="16.5" customHeight="1">
      <c r="A18" s="164" t="s">
        <v>168</v>
      </c>
      <c r="B18" s="161">
        <v>219.00000000000003</v>
      </c>
      <c r="C18" s="160">
        <v>0</v>
      </c>
      <c r="D18" s="160">
        <f t="shared" si="2"/>
        <v>219.00000000000003</v>
      </c>
      <c r="E18" s="162">
        <f t="shared" si="0"/>
        <v>0.020188151730461075</v>
      </c>
      <c r="F18" s="161">
        <v>207.70000000000002</v>
      </c>
      <c r="G18" s="160"/>
      <c r="H18" s="160">
        <f t="shared" si="3"/>
        <v>207.70000000000002</v>
      </c>
      <c r="I18" s="163">
        <f t="shared" si="4"/>
        <v>5.440539239287445</v>
      </c>
      <c r="J18" s="161">
        <v>1271.6</v>
      </c>
      <c r="K18" s="160"/>
      <c r="L18" s="160">
        <f t="shared" si="5"/>
        <v>1271.6</v>
      </c>
      <c r="M18" s="162">
        <f t="shared" si="1"/>
        <v>0.014808576210597607</v>
      </c>
      <c r="N18" s="161">
        <v>1485.1999999999996</v>
      </c>
      <c r="O18" s="160"/>
      <c r="P18" s="160">
        <f t="shared" si="6"/>
        <v>1485.1999999999996</v>
      </c>
      <c r="Q18" s="159">
        <f t="shared" si="7"/>
        <v>-14.381901427417166</v>
      </c>
    </row>
    <row r="19" spans="1:17" s="152" customFormat="1" ht="16.5" customHeight="1">
      <c r="A19" s="164" t="s">
        <v>153</v>
      </c>
      <c r="B19" s="161">
        <v>179.20899999999997</v>
      </c>
      <c r="C19" s="160">
        <v>16.409999999999997</v>
      </c>
      <c r="D19" s="160">
        <f t="shared" si="2"/>
        <v>195.61899999999997</v>
      </c>
      <c r="E19" s="162">
        <f t="shared" si="0"/>
        <v>0.018032813029045955</v>
      </c>
      <c r="F19" s="161">
        <v>101.624</v>
      </c>
      <c r="G19" s="160">
        <v>1.694</v>
      </c>
      <c r="H19" s="160">
        <f t="shared" si="3"/>
        <v>103.318</v>
      </c>
      <c r="I19" s="163">
        <f t="shared" si="4"/>
        <v>89.3368048161985</v>
      </c>
      <c r="J19" s="161">
        <v>1224.4079999999997</v>
      </c>
      <c r="K19" s="160">
        <v>122.19900000000003</v>
      </c>
      <c r="L19" s="160">
        <f t="shared" si="5"/>
        <v>1346.6069999999997</v>
      </c>
      <c r="M19" s="162">
        <f t="shared" si="1"/>
        <v>0.015682079573155244</v>
      </c>
      <c r="N19" s="161">
        <v>1415.5000000000018</v>
      </c>
      <c r="O19" s="160">
        <v>41.23800000000001</v>
      </c>
      <c r="P19" s="160">
        <f t="shared" si="6"/>
        <v>1456.7380000000019</v>
      </c>
      <c r="Q19" s="159">
        <f t="shared" si="7"/>
        <v>-7.560110328693426</v>
      </c>
    </row>
    <row r="20" spans="1:17" s="152" customFormat="1" ht="16.5" customHeight="1">
      <c r="A20" s="164" t="s">
        <v>169</v>
      </c>
      <c r="B20" s="161">
        <v>148.412</v>
      </c>
      <c r="C20" s="160">
        <v>0</v>
      </c>
      <c r="D20" s="160">
        <f t="shared" si="2"/>
        <v>148.412</v>
      </c>
      <c r="E20" s="162">
        <f t="shared" si="0"/>
        <v>0.013681114039366159</v>
      </c>
      <c r="F20" s="161">
        <v>198.23399999999998</v>
      </c>
      <c r="G20" s="160"/>
      <c r="H20" s="160">
        <f t="shared" si="3"/>
        <v>198.23399999999998</v>
      </c>
      <c r="I20" s="163">
        <f t="shared" si="4"/>
        <v>-25.132923716415945</v>
      </c>
      <c r="J20" s="161">
        <v>1052.3870000000002</v>
      </c>
      <c r="K20" s="160"/>
      <c r="L20" s="160">
        <f t="shared" si="5"/>
        <v>1052.3870000000002</v>
      </c>
      <c r="M20" s="162">
        <f t="shared" si="1"/>
        <v>0.012255703910460984</v>
      </c>
      <c r="N20" s="161">
        <v>2066.603</v>
      </c>
      <c r="O20" s="160"/>
      <c r="P20" s="160">
        <f t="shared" si="6"/>
        <v>2066.603</v>
      </c>
      <c r="Q20" s="159">
        <f t="shared" si="7"/>
        <v>-49.076479614130044</v>
      </c>
    </row>
    <row r="21" spans="1:17" s="152" customFormat="1" ht="16.5" customHeight="1">
      <c r="A21" s="164" t="s">
        <v>161</v>
      </c>
      <c r="B21" s="161">
        <v>123.862</v>
      </c>
      <c r="C21" s="160">
        <v>0</v>
      </c>
      <c r="D21" s="160">
        <f t="shared" si="2"/>
        <v>123.862</v>
      </c>
      <c r="E21" s="162">
        <f t="shared" si="0"/>
        <v>0.011418013012047349</v>
      </c>
      <c r="F21" s="161">
        <v>250.41199999999998</v>
      </c>
      <c r="G21" s="160"/>
      <c r="H21" s="160">
        <f t="shared" si="3"/>
        <v>250.41199999999998</v>
      </c>
      <c r="I21" s="163">
        <f t="shared" si="4"/>
        <v>-50.536715492867756</v>
      </c>
      <c r="J21" s="161">
        <v>1506.7890000000007</v>
      </c>
      <c r="K21" s="160"/>
      <c r="L21" s="160">
        <f t="shared" si="5"/>
        <v>1506.7890000000007</v>
      </c>
      <c r="M21" s="162">
        <f t="shared" si="1"/>
        <v>0.017547499008957353</v>
      </c>
      <c r="N21" s="161">
        <v>2049.7879999999996</v>
      </c>
      <c r="O21" s="160"/>
      <c r="P21" s="160">
        <f t="shared" si="6"/>
        <v>2049.7879999999996</v>
      </c>
      <c r="Q21" s="159">
        <f t="shared" si="7"/>
        <v>-26.49049560247201</v>
      </c>
    </row>
    <row r="22" spans="1:17" s="152" customFormat="1" ht="16.5" customHeight="1">
      <c r="A22" s="164" t="s">
        <v>462</v>
      </c>
      <c r="B22" s="161">
        <v>0</v>
      </c>
      <c r="C22" s="160">
        <v>61.95</v>
      </c>
      <c r="D22" s="160">
        <f t="shared" si="2"/>
        <v>61.95</v>
      </c>
      <c r="E22" s="162">
        <f t="shared" si="0"/>
        <v>0.005710757989507139</v>
      </c>
      <c r="F22" s="161"/>
      <c r="G22" s="160">
        <v>98.85000000000001</v>
      </c>
      <c r="H22" s="160">
        <f t="shared" si="3"/>
        <v>98.85000000000001</v>
      </c>
      <c r="I22" s="163">
        <f t="shared" si="4"/>
        <v>-37.32928679817906</v>
      </c>
      <c r="J22" s="161"/>
      <c r="K22" s="160">
        <v>425.3499999999999</v>
      </c>
      <c r="L22" s="160">
        <f t="shared" si="5"/>
        <v>425.3499999999999</v>
      </c>
      <c r="M22" s="162">
        <f t="shared" si="1"/>
        <v>0.004953466413319983</v>
      </c>
      <c r="N22" s="161"/>
      <c r="O22" s="160">
        <v>583.1399999999998</v>
      </c>
      <c r="P22" s="160">
        <f t="shared" si="6"/>
        <v>583.1399999999998</v>
      </c>
      <c r="Q22" s="159">
        <f t="shared" si="7"/>
        <v>-27.05868230613573</v>
      </c>
    </row>
    <row r="23" spans="1:17" s="152" customFormat="1" ht="16.5" customHeight="1">
      <c r="A23" s="164" t="s">
        <v>157</v>
      </c>
      <c r="B23" s="161">
        <v>0</v>
      </c>
      <c r="C23" s="160">
        <v>52.738</v>
      </c>
      <c r="D23" s="160">
        <f t="shared" si="2"/>
        <v>52.738</v>
      </c>
      <c r="E23" s="162">
        <f t="shared" si="0"/>
        <v>0.004861565050050484</v>
      </c>
      <c r="F23" s="161"/>
      <c r="G23" s="160">
        <v>49.333999999999996</v>
      </c>
      <c r="H23" s="160">
        <f t="shared" si="3"/>
        <v>49.333999999999996</v>
      </c>
      <c r="I23" s="163">
        <f t="shared" si="4"/>
        <v>6.899906758016794</v>
      </c>
      <c r="J23" s="161"/>
      <c r="K23" s="160">
        <v>568.1430000000003</v>
      </c>
      <c r="L23" s="160">
        <f t="shared" si="5"/>
        <v>568.1430000000003</v>
      </c>
      <c r="M23" s="162">
        <f t="shared" si="1"/>
        <v>0.006616380083373357</v>
      </c>
      <c r="N23" s="161"/>
      <c r="O23" s="160">
        <v>209.6549999999999</v>
      </c>
      <c r="P23" s="160">
        <f t="shared" si="6"/>
        <v>209.6549999999999</v>
      </c>
      <c r="Q23" s="159">
        <f t="shared" si="7"/>
        <v>170.98948272161434</v>
      </c>
    </row>
    <row r="24" spans="1:17" s="152" customFormat="1" ht="16.5" customHeight="1" thickBot="1">
      <c r="A24" s="158" t="s">
        <v>163</v>
      </c>
      <c r="B24" s="155">
        <v>75.67099999999999</v>
      </c>
      <c r="C24" s="154">
        <v>359.5560000000001</v>
      </c>
      <c r="D24" s="154">
        <f t="shared" si="2"/>
        <v>435.2270000000001</v>
      </c>
      <c r="E24" s="156">
        <f t="shared" si="0"/>
        <v>0.040120679055677545</v>
      </c>
      <c r="F24" s="155">
        <v>617.0539999999999</v>
      </c>
      <c r="G24" s="154">
        <v>519.448</v>
      </c>
      <c r="H24" s="154">
        <f t="shared" si="3"/>
        <v>1136.502</v>
      </c>
      <c r="I24" s="157">
        <f t="shared" si="4"/>
        <v>-61.704686837330684</v>
      </c>
      <c r="J24" s="155">
        <v>633.4010000000003</v>
      </c>
      <c r="K24" s="154">
        <v>2649.452999999999</v>
      </c>
      <c r="L24" s="154">
        <f t="shared" si="5"/>
        <v>3282.8539999999994</v>
      </c>
      <c r="M24" s="156">
        <f t="shared" si="1"/>
        <v>0.03823088522118999</v>
      </c>
      <c r="N24" s="155">
        <v>9506.893000000004</v>
      </c>
      <c r="O24" s="154">
        <v>4207.698000000001</v>
      </c>
      <c r="P24" s="154">
        <f t="shared" si="6"/>
        <v>13714.591000000004</v>
      </c>
      <c r="Q24" s="153">
        <f t="shared" si="7"/>
        <v>-76.06305576301912</v>
      </c>
    </row>
    <row r="25" s="151" customFormat="1" ht="14.25">
      <c r="A25" s="178" t="s">
        <v>1</v>
      </c>
    </row>
    <row r="26" ht="14.25">
      <c r="A26" s="178" t="s">
        <v>41</v>
      </c>
    </row>
    <row r="27" ht="14.25">
      <c r="A27" s="149" t="s">
        <v>29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5:Q65536 I25:I65536 Q3 I3">
    <cfRule type="cellIs" priority="2" dxfId="69" operator="lessThan" stopIfTrue="1">
      <formula>0</formula>
    </cfRule>
  </conditionalFormatting>
  <conditionalFormatting sqref="I8:I24 Q8:Q24">
    <cfRule type="cellIs" priority="3" dxfId="69" operator="lessThan" stopIfTrue="1">
      <formula>0</formula>
    </cfRule>
    <cfRule type="cellIs" priority="4" dxfId="71" operator="greaterThanOrEqual" stopIfTrue="1">
      <formula>0</formula>
    </cfRule>
  </conditionalFormatting>
  <conditionalFormatting sqref="I5 Q5">
    <cfRule type="cellIs" priority="1" dxfId="69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0"/>
  <sheetViews>
    <sheetView showGridLines="0" zoomScale="80" zoomScaleNormal="80" zoomScalePageLayoutView="0" workbookViewId="0" topLeftCell="A4">
      <selection activeCell="A10" sqref="A10"/>
    </sheetView>
  </sheetViews>
  <sheetFormatPr defaultColWidth="8.00390625" defaultRowHeight="15"/>
  <cols>
    <col min="1" max="1" width="24.8515625" style="185" customWidth="1"/>
    <col min="2" max="2" width="9.28125" style="185" bestFit="1" customWidth="1"/>
    <col min="3" max="3" width="12.421875" style="185" bestFit="1" customWidth="1"/>
    <col min="4" max="4" width="8.57421875" style="185" bestFit="1" customWidth="1"/>
    <col min="5" max="5" width="10.57421875" style="185" bestFit="1" customWidth="1"/>
    <col min="6" max="6" width="11.7109375" style="185" customWidth="1"/>
    <col min="7" max="7" width="10.7109375" style="185" customWidth="1"/>
    <col min="8" max="9" width="10.421875" style="185" bestFit="1" customWidth="1"/>
    <col min="10" max="10" width="9.00390625" style="185" bestFit="1" customWidth="1"/>
    <col min="11" max="11" width="10.57421875" style="185" bestFit="1" customWidth="1"/>
    <col min="12" max="12" width="10.8515625" style="185" customWidth="1"/>
    <col min="13" max="13" width="9.421875" style="185" customWidth="1"/>
    <col min="14" max="14" width="11.140625" style="185" customWidth="1"/>
    <col min="15" max="15" width="12.421875" style="185" bestFit="1" customWidth="1"/>
    <col min="16" max="16" width="9.421875" style="185" customWidth="1"/>
    <col min="17" max="17" width="10.57421875" style="185" bestFit="1" customWidth="1"/>
    <col min="18" max="18" width="11.8515625" style="185" customWidth="1"/>
    <col min="19" max="19" width="10.140625" style="185" customWidth="1"/>
    <col min="20" max="21" width="11.140625" style="185" bestFit="1" customWidth="1"/>
    <col min="22" max="23" width="10.28125" style="185" customWidth="1"/>
    <col min="24" max="24" width="10.7109375" style="185" customWidth="1"/>
    <col min="25" max="25" width="9.8515625" style="185" bestFit="1" customWidth="1"/>
    <col min="26" max="16384" width="8.00390625" style="185" customWidth="1"/>
  </cols>
  <sheetData>
    <row r="1" spans="24:25" ht="18.75" thickBot="1">
      <c r="X1" s="635" t="s">
        <v>28</v>
      </c>
      <c r="Y1" s="636"/>
    </row>
    <row r="2" ht="5.25" customHeight="1" thickBot="1"/>
    <row r="3" spans="1:25" ht="24.75" customHeight="1" thickTop="1">
      <c r="A3" s="637" t="s">
        <v>47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9"/>
    </row>
    <row r="4" spans="1:25" ht="21" customHeight="1" thickBot="1">
      <c r="A4" s="651" t="s">
        <v>46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31" customFormat="1" ht="19.5" customHeight="1" thickBot="1" thickTop="1">
      <c r="A5" s="640" t="s">
        <v>45</v>
      </c>
      <c r="B5" s="658" t="s">
        <v>37</v>
      </c>
      <c r="C5" s="659"/>
      <c r="D5" s="659"/>
      <c r="E5" s="659"/>
      <c r="F5" s="659"/>
      <c r="G5" s="659"/>
      <c r="H5" s="659"/>
      <c r="I5" s="659"/>
      <c r="J5" s="660"/>
      <c r="K5" s="660"/>
      <c r="L5" s="660"/>
      <c r="M5" s="661"/>
      <c r="N5" s="662" t="s">
        <v>36</v>
      </c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61"/>
    </row>
    <row r="6" spans="1:25" s="230" customFormat="1" ht="26.25" customHeight="1" thickBot="1">
      <c r="A6" s="641"/>
      <c r="B6" s="647" t="s">
        <v>455</v>
      </c>
      <c r="C6" s="648"/>
      <c r="D6" s="648"/>
      <c r="E6" s="648"/>
      <c r="F6" s="649"/>
      <c r="G6" s="644" t="s">
        <v>35</v>
      </c>
      <c r="H6" s="647" t="s">
        <v>456</v>
      </c>
      <c r="I6" s="648"/>
      <c r="J6" s="648"/>
      <c r="K6" s="648"/>
      <c r="L6" s="649"/>
      <c r="M6" s="644" t="s">
        <v>34</v>
      </c>
      <c r="N6" s="654" t="s">
        <v>457</v>
      </c>
      <c r="O6" s="648"/>
      <c r="P6" s="648"/>
      <c r="Q6" s="648"/>
      <c r="R6" s="648"/>
      <c r="S6" s="644" t="s">
        <v>35</v>
      </c>
      <c r="T6" s="655" t="s">
        <v>458</v>
      </c>
      <c r="U6" s="656"/>
      <c r="V6" s="656"/>
      <c r="W6" s="656"/>
      <c r="X6" s="657"/>
      <c r="Y6" s="644" t="s">
        <v>34</v>
      </c>
    </row>
    <row r="7" spans="1:25" s="225" customFormat="1" ht="26.25" customHeight="1">
      <c r="A7" s="642"/>
      <c r="B7" s="627" t="s">
        <v>22</v>
      </c>
      <c r="C7" s="628"/>
      <c r="D7" s="629" t="s">
        <v>21</v>
      </c>
      <c r="E7" s="630"/>
      <c r="F7" s="631" t="s">
        <v>17</v>
      </c>
      <c r="G7" s="645"/>
      <c r="H7" s="627" t="s">
        <v>22</v>
      </c>
      <c r="I7" s="628"/>
      <c r="J7" s="629" t="s">
        <v>21</v>
      </c>
      <c r="K7" s="630"/>
      <c r="L7" s="631" t="s">
        <v>17</v>
      </c>
      <c r="M7" s="645"/>
      <c r="N7" s="628" t="s">
        <v>22</v>
      </c>
      <c r="O7" s="628"/>
      <c r="P7" s="633" t="s">
        <v>21</v>
      </c>
      <c r="Q7" s="628"/>
      <c r="R7" s="631" t="s">
        <v>17</v>
      </c>
      <c r="S7" s="645"/>
      <c r="T7" s="634" t="s">
        <v>22</v>
      </c>
      <c r="U7" s="630"/>
      <c r="V7" s="629" t="s">
        <v>21</v>
      </c>
      <c r="W7" s="650"/>
      <c r="X7" s="631" t="s">
        <v>17</v>
      </c>
      <c r="Y7" s="645"/>
    </row>
    <row r="8" spans="1:25" s="225" customFormat="1" ht="30" thickBot="1">
      <c r="A8" s="643"/>
      <c r="B8" s="228" t="s">
        <v>19</v>
      </c>
      <c r="C8" s="226" t="s">
        <v>18</v>
      </c>
      <c r="D8" s="227" t="s">
        <v>19</v>
      </c>
      <c r="E8" s="226" t="s">
        <v>18</v>
      </c>
      <c r="F8" s="632"/>
      <c r="G8" s="646"/>
      <c r="H8" s="228" t="s">
        <v>19</v>
      </c>
      <c r="I8" s="226" t="s">
        <v>18</v>
      </c>
      <c r="J8" s="227" t="s">
        <v>19</v>
      </c>
      <c r="K8" s="226" t="s">
        <v>18</v>
      </c>
      <c r="L8" s="632"/>
      <c r="M8" s="646"/>
      <c r="N8" s="229" t="s">
        <v>19</v>
      </c>
      <c r="O8" s="226" t="s">
        <v>18</v>
      </c>
      <c r="P8" s="227" t="s">
        <v>19</v>
      </c>
      <c r="Q8" s="226" t="s">
        <v>18</v>
      </c>
      <c r="R8" s="632"/>
      <c r="S8" s="646"/>
      <c r="T8" s="228" t="s">
        <v>19</v>
      </c>
      <c r="U8" s="226" t="s">
        <v>18</v>
      </c>
      <c r="V8" s="227" t="s">
        <v>19</v>
      </c>
      <c r="W8" s="226" t="s">
        <v>18</v>
      </c>
      <c r="X8" s="632"/>
      <c r="Y8" s="646"/>
    </row>
    <row r="9" spans="1:25" s="214" customFormat="1" ht="18" customHeight="1" thickBot="1" thickTop="1">
      <c r="A9" s="224" t="s">
        <v>24</v>
      </c>
      <c r="B9" s="223">
        <f>SUM(B10:B38)</f>
        <v>329675</v>
      </c>
      <c r="C9" s="217">
        <f>SUM(C10:C38)</f>
        <v>310356</v>
      </c>
      <c r="D9" s="218">
        <f>SUM(D10:D38)</f>
        <v>2785</v>
      </c>
      <c r="E9" s="217">
        <f>SUM(E10:E38)</f>
        <v>2810</v>
      </c>
      <c r="F9" s="216">
        <f aca="true" t="shared" si="0" ref="F9:F38">SUM(B9:E9)</f>
        <v>645626</v>
      </c>
      <c r="G9" s="220">
        <f aca="true" t="shared" si="1" ref="G9:G38">F9/$F$9</f>
        <v>1</v>
      </c>
      <c r="H9" s="219">
        <f>SUM(H10:H38)</f>
        <v>310033</v>
      </c>
      <c r="I9" s="217">
        <f>SUM(I10:I38)</f>
        <v>280914</v>
      </c>
      <c r="J9" s="218">
        <f>SUM(J10:J38)</f>
        <v>3790</v>
      </c>
      <c r="K9" s="217">
        <f>SUM(K10:K38)</f>
        <v>4198</v>
      </c>
      <c r="L9" s="216">
        <f aca="true" t="shared" si="2" ref="L9:L38">SUM(H9:K9)</f>
        <v>598935</v>
      </c>
      <c r="M9" s="222">
        <f aca="true" t="shared" si="3" ref="M9:M38">IF(ISERROR(F9/L9-1),"         /0",(F9/L9-1))</f>
        <v>0.07795670648734832</v>
      </c>
      <c r="N9" s="221">
        <f>SUM(N10:N38)</f>
        <v>2342039</v>
      </c>
      <c r="O9" s="217">
        <f>SUM(O10:O38)</f>
        <v>2225776</v>
      </c>
      <c r="P9" s="218">
        <f>SUM(P10:P38)</f>
        <v>21884</v>
      </c>
      <c r="Q9" s="217">
        <f>SUM(Q10:Q38)</f>
        <v>20901</v>
      </c>
      <c r="R9" s="216">
        <f aca="true" t="shared" si="4" ref="R9:R38">SUM(N9:Q9)</f>
        <v>4610600</v>
      </c>
      <c r="S9" s="220">
        <f aca="true" t="shared" si="5" ref="S9:S38">R9/$R$9</f>
        <v>1</v>
      </c>
      <c r="T9" s="219">
        <f>SUM(T10:T38)</f>
        <v>2043473</v>
      </c>
      <c r="U9" s="217">
        <f>SUM(U10:U38)</f>
        <v>1965170</v>
      </c>
      <c r="V9" s="218">
        <f>SUM(V10:V38)</f>
        <v>26290</v>
      </c>
      <c r="W9" s="217">
        <f>SUM(W10:W38)</f>
        <v>27887</v>
      </c>
      <c r="X9" s="216">
        <f aca="true" t="shared" si="6" ref="X9:X38">SUM(T9:W9)</f>
        <v>4062820</v>
      </c>
      <c r="Y9" s="215">
        <f>IF(ISERROR(R9/X9-1),"         /0",(R9/X9-1))</f>
        <v>0.13482753358504684</v>
      </c>
    </row>
    <row r="10" spans="1:25" ht="18.75" customHeight="1" thickTop="1">
      <c r="A10" s="213" t="s">
        <v>150</v>
      </c>
      <c r="B10" s="211">
        <v>118133</v>
      </c>
      <c r="C10" s="207">
        <v>112866</v>
      </c>
      <c r="D10" s="208">
        <v>84</v>
      </c>
      <c r="E10" s="207">
        <v>0</v>
      </c>
      <c r="F10" s="206">
        <f t="shared" si="0"/>
        <v>231083</v>
      </c>
      <c r="G10" s="210">
        <f t="shared" si="1"/>
        <v>0.3579208396192223</v>
      </c>
      <c r="H10" s="209">
        <v>97705</v>
      </c>
      <c r="I10" s="207">
        <v>96884</v>
      </c>
      <c r="J10" s="208">
        <v>1066</v>
      </c>
      <c r="K10" s="207">
        <v>1405</v>
      </c>
      <c r="L10" s="206">
        <f t="shared" si="2"/>
        <v>197060</v>
      </c>
      <c r="M10" s="212">
        <f t="shared" si="3"/>
        <v>0.1726529990865726</v>
      </c>
      <c r="N10" s="211">
        <v>848243</v>
      </c>
      <c r="O10" s="207">
        <v>822207</v>
      </c>
      <c r="P10" s="208">
        <v>5355</v>
      </c>
      <c r="Q10" s="207">
        <v>4578</v>
      </c>
      <c r="R10" s="206">
        <f t="shared" si="4"/>
        <v>1680383</v>
      </c>
      <c r="S10" s="210">
        <f t="shared" si="5"/>
        <v>0.3644608077039865</v>
      </c>
      <c r="T10" s="209">
        <v>703994</v>
      </c>
      <c r="U10" s="207">
        <v>724708</v>
      </c>
      <c r="V10" s="208">
        <v>8995</v>
      </c>
      <c r="W10" s="207">
        <v>9895</v>
      </c>
      <c r="X10" s="206">
        <f t="shared" si="6"/>
        <v>1447592</v>
      </c>
      <c r="Y10" s="205">
        <f aca="true" t="shared" si="7" ref="Y10:Y38">IF(ISERROR(R10/X10-1),"         /0",IF(R10/X10&gt;5,"  *  ",(R10/X10-1)))</f>
        <v>0.1608125770244655</v>
      </c>
    </row>
    <row r="11" spans="1:25" ht="18.75" customHeight="1">
      <c r="A11" s="204" t="s">
        <v>152</v>
      </c>
      <c r="B11" s="202">
        <v>47157</v>
      </c>
      <c r="C11" s="198">
        <v>42009</v>
      </c>
      <c r="D11" s="199">
        <v>311</v>
      </c>
      <c r="E11" s="198">
        <v>447</v>
      </c>
      <c r="F11" s="197">
        <f t="shared" si="0"/>
        <v>89924</v>
      </c>
      <c r="G11" s="201">
        <f t="shared" si="1"/>
        <v>0.13928187526524644</v>
      </c>
      <c r="H11" s="200">
        <v>24533</v>
      </c>
      <c r="I11" s="198">
        <v>20915</v>
      </c>
      <c r="J11" s="199">
        <v>164</v>
      </c>
      <c r="K11" s="198">
        <v>210</v>
      </c>
      <c r="L11" s="197">
        <f t="shared" si="2"/>
        <v>45822</v>
      </c>
      <c r="M11" s="203">
        <f t="shared" si="3"/>
        <v>0.9624634455065253</v>
      </c>
      <c r="N11" s="202">
        <v>277418</v>
      </c>
      <c r="O11" s="198">
        <v>231477</v>
      </c>
      <c r="P11" s="199">
        <v>3273</v>
      </c>
      <c r="Q11" s="198">
        <v>3207</v>
      </c>
      <c r="R11" s="197">
        <f t="shared" si="4"/>
        <v>515375</v>
      </c>
      <c r="S11" s="201">
        <f t="shared" si="5"/>
        <v>0.11178046241270116</v>
      </c>
      <c r="T11" s="200">
        <v>159027</v>
      </c>
      <c r="U11" s="198">
        <v>146482</v>
      </c>
      <c r="V11" s="199">
        <v>1656</v>
      </c>
      <c r="W11" s="198">
        <v>2140</v>
      </c>
      <c r="X11" s="197">
        <f t="shared" si="6"/>
        <v>309305</v>
      </c>
      <c r="Y11" s="196">
        <f t="shared" si="7"/>
        <v>0.6662355926997623</v>
      </c>
    </row>
    <row r="12" spans="1:25" ht="18.75" customHeight="1">
      <c r="A12" s="204" t="s">
        <v>170</v>
      </c>
      <c r="B12" s="202">
        <v>21513</v>
      </c>
      <c r="C12" s="198">
        <v>19534</v>
      </c>
      <c r="D12" s="199">
        <v>0</v>
      </c>
      <c r="E12" s="198">
        <v>0</v>
      </c>
      <c r="F12" s="197">
        <f t="shared" si="0"/>
        <v>41047</v>
      </c>
      <c r="G12" s="201">
        <f t="shared" si="1"/>
        <v>0.06357705544696156</v>
      </c>
      <c r="H12" s="200">
        <v>23445</v>
      </c>
      <c r="I12" s="198">
        <v>19710</v>
      </c>
      <c r="J12" s="199"/>
      <c r="K12" s="198"/>
      <c r="L12" s="197">
        <f t="shared" si="2"/>
        <v>43155</v>
      </c>
      <c r="M12" s="203">
        <f t="shared" si="3"/>
        <v>-0.048847178774186095</v>
      </c>
      <c r="N12" s="202">
        <v>152816</v>
      </c>
      <c r="O12" s="198">
        <v>147976</v>
      </c>
      <c r="P12" s="199"/>
      <c r="Q12" s="198"/>
      <c r="R12" s="197">
        <f t="shared" si="4"/>
        <v>300792</v>
      </c>
      <c r="S12" s="201">
        <f t="shared" si="5"/>
        <v>0.06523923133648549</v>
      </c>
      <c r="T12" s="200">
        <v>152290</v>
      </c>
      <c r="U12" s="198">
        <v>149525</v>
      </c>
      <c r="V12" s="199"/>
      <c r="W12" s="198"/>
      <c r="X12" s="197">
        <f t="shared" si="6"/>
        <v>301815</v>
      </c>
      <c r="Y12" s="196">
        <f t="shared" si="7"/>
        <v>-0.0033894935639381396</v>
      </c>
    </row>
    <row r="13" spans="1:25" ht="18.75" customHeight="1">
      <c r="A13" s="204" t="s">
        <v>172</v>
      </c>
      <c r="B13" s="202">
        <v>15984</v>
      </c>
      <c r="C13" s="198">
        <v>16220</v>
      </c>
      <c r="D13" s="199">
        <v>0</v>
      </c>
      <c r="E13" s="198">
        <v>0</v>
      </c>
      <c r="F13" s="197">
        <f aca="true" t="shared" si="8" ref="F13:F19">SUM(B13:E13)</f>
        <v>32204</v>
      </c>
      <c r="G13" s="201">
        <f t="shared" si="1"/>
        <v>0.04988027124062538</v>
      </c>
      <c r="H13" s="200">
        <v>12508</v>
      </c>
      <c r="I13" s="198">
        <v>12821</v>
      </c>
      <c r="J13" s="199"/>
      <c r="K13" s="198"/>
      <c r="L13" s="197">
        <f aca="true" t="shared" si="9" ref="L13:L19">SUM(H13:K13)</f>
        <v>25329</v>
      </c>
      <c r="M13" s="203">
        <f aca="true" t="shared" si="10" ref="M13:M19">IF(ISERROR(F13/L13-1),"         /0",(F13/L13-1))</f>
        <v>0.2714280074223223</v>
      </c>
      <c r="N13" s="202">
        <v>99240</v>
      </c>
      <c r="O13" s="198">
        <v>97517</v>
      </c>
      <c r="P13" s="199">
        <v>687</v>
      </c>
      <c r="Q13" s="198">
        <v>596</v>
      </c>
      <c r="R13" s="197">
        <f aca="true" t="shared" si="11" ref="R13:R19">SUM(N13:Q13)</f>
        <v>198040</v>
      </c>
      <c r="S13" s="201">
        <f t="shared" si="5"/>
        <v>0.04295319481195506</v>
      </c>
      <c r="T13" s="200">
        <v>29459</v>
      </c>
      <c r="U13" s="198">
        <v>29929</v>
      </c>
      <c r="V13" s="199">
        <v>319</v>
      </c>
      <c r="W13" s="198">
        <v>388</v>
      </c>
      <c r="X13" s="197">
        <f aca="true" t="shared" si="12" ref="X13:X19">SUM(T13:W13)</f>
        <v>60095</v>
      </c>
      <c r="Y13" s="196">
        <f aca="true" t="shared" si="13" ref="Y13:Y19">IF(ISERROR(R13/X13-1),"         /0",IF(R13/X13&gt;5,"  *  ",(R13/X13-1)))</f>
        <v>2.2954488726183544</v>
      </c>
    </row>
    <row r="14" spans="1:25" ht="18.75" customHeight="1">
      <c r="A14" s="204" t="s">
        <v>171</v>
      </c>
      <c r="B14" s="202">
        <v>14145</v>
      </c>
      <c r="C14" s="198">
        <v>15414</v>
      </c>
      <c r="D14" s="199">
        <v>0</v>
      </c>
      <c r="E14" s="198">
        <v>0</v>
      </c>
      <c r="F14" s="197">
        <f>SUM(B14:E14)</f>
        <v>29559</v>
      </c>
      <c r="G14" s="201">
        <f>F14/$F$9</f>
        <v>0.04578347216499955</v>
      </c>
      <c r="H14" s="200">
        <v>14955</v>
      </c>
      <c r="I14" s="198">
        <v>13466</v>
      </c>
      <c r="J14" s="199"/>
      <c r="K14" s="198"/>
      <c r="L14" s="197">
        <f>SUM(H14:K14)</f>
        <v>28421</v>
      </c>
      <c r="M14" s="203">
        <f>IF(ISERROR(F14/L14-1),"         /0",(F14/L14-1))</f>
        <v>0.0400408148903979</v>
      </c>
      <c r="N14" s="202">
        <v>111875</v>
      </c>
      <c r="O14" s="198">
        <v>102635</v>
      </c>
      <c r="P14" s="199"/>
      <c r="Q14" s="198"/>
      <c r="R14" s="197">
        <f>SUM(N14:Q14)</f>
        <v>214510</v>
      </c>
      <c r="S14" s="201">
        <f>R14/$R$9</f>
        <v>0.04652539799592244</v>
      </c>
      <c r="T14" s="200">
        <v>89420</v>
      </c>
      <c r="U14" s="198">
        <v>81227</v>
      </c>
      <c r="V14" s="199"/>
      <c r="W14" s="198"/>
      <c r="X14" s="197">
        <f>SUM(T14:W14)</f>
        <v>170647</v>
      </c>
      <c r="Y14" s="196">
        <f>IF(ISERROR(R14/X14-1),"         /0",IF(R14/X14&gt;5,"  *  ",(R14/X14-1)))</f>
        <v>0.2570393853979267</v>
      </c>
    </row>
    <row r="15" spans="1:25" ht="18.75" customHeight="1">
      <c r="A15" s="204" t="s">
        <v>174</v>
      </c>
      <c r="B15" s="202">
        <v>11556</v>
      </c>
      <c r="C15" s="198">
        <v>10691</v>
      </c>
      <c r="D15" s="199">
        <v>0</v>
      </c>
      <c r="E15" s="198">
        <v>0</v>
      </c>
      <c r="F15" s="197">
        <f t="shared" si="8"/>
        <v>22247</v>
      </c>
      <c r="G15" s="201">
        <f>F15/$F$9</f>
        <v>0.03445802988107666</v>
      </c>
      <c r="H15" s="200">
        <v>10684</v>
      </c>
      <c r="I15" s="198">
        <v>10461</v>
      </c>
      <c r="J15" s="199"/>
      <c r="K15" s="198"/>
      <c r="L15" s="197">
        <f t="shared" si="9"/>
        <v>21145</v>
      </c>
      <c r="M15" s="203">
        <f t="shared" si="10"/>
        <v>0.0521163395601798</v>
      </c>
      <c r="N15" s="202">
        <v>82711</v>
      </c>
      <c r="O15" s="198">
        <v>79487</v>
      </c>
      <c r="P15" s="199"/>
      <c r="Q15" s="198"/>
      <c r="R15" s="197">
        <f t="shared" si="11"/>
        <v>162198</v>
      </c>
      <c r="S15" s="201">
        <f>R15/$R$9</f>
        <v>0.0351793692794864</v>
      </c>
      <c r="T15" s="200">
        <v>69479</v>
      </c>
      <c r="U15" s="198">
        <v>67853</v>
      </c>
      <c r="V15" s="199"/>
      <c r="W15" s="198"/>
      <c r="X15" s="197">
        <f t="shared" si="12"/>
        <v>137332</v>
      </c>
      <c r="Y15" s="196">
        <f t="shared" si="13"/>
        <v>0.18106486470742444</v>
      </c>
    </row>
    <row r="16" spans="1:25" ht="18.75" customHeight="1">
      <c r="A16" s="204" t="s">
        <v>173</v>
      </c>
      <c r="B16" s="202">
        <v>11439</v>
      </c>
      <c r="C16" s="198">
        <v>10572</v>
      </c>
      <c r="D16" s="199">
        <v>0</v>
      </c>
      <c r="E16" s="198">
        <v>0</v>
      </c>
      <c r="F16" s="197">
        <f t="shared" si="8"/>
        <v>22011</v>
      </c>
      <c r="G16" s="201">
        <f>F16/$F$9</f>
        <v>0.034092493177164486</v>
      </c>
      <c r="H16" s="200">
        <v>11198</v>
      </c>
      <c r="I16" s="198">
        <v>9751</v>
      </c>
      <c r="J16" s="199"/>
      <c r="K16" s="198"/>
      <c r="L16" s="197">
        <f t="shared" si="9"/>
        <v>20949</v>
      </c>
      <c r="M16" s="203">
        <f t="shared" si="10"/>
        <v>0.05069454389230987</v>
      </c>
      <c r="N16" s="202">
        <v>78979</v>
      </c>
      <c r="O16" s="198">
        <v>78391</v>
      </c>
      <c r="P16" s="199"/>
      <c r="Q16" s="198"/>
      <c r="R16" s="197">
        <f t="shared" si="11"/>
        <v>157370</v>
      </c>
      <c r="S16" s="201">
        <f>R16/$R$9</f>
        <v>0.034132217065024076</v>
      </c>
      <c r="T16" s="200">
        <v>74682</v>
      </c>
      <c r="U16" s="198">
        <v>72159</v>
      </c>
      <c r="V16" s="199"/>
      <c r="W16" s="198"/>
      <c r="X16" s="197">
        <f t="shared" si="12"/>
        <v>146841</v>
      </c>
      <c r="Y16" s="196">
        <f t="shared" si="13"/>
        <v>0.07170340708657674</v>
      </c>
    </row>
    <row r="17" spans="1:25" ht="18.75" customHeight="1">
      <c r="A17" s="204" t="s">
        <v>175</v>
      </c>
      <c r="B17" s="202">
        <v>11223</v>
      </c>
      <c r="C17" s="198">
        <v>9427</v>
      </c>
      <c r="D17" s="199">
        <v>0</v>
      </c>
      <c r="E17" s="198">
        <v>0</v>
      </c>
      <c r="F17" s="197">
        <f t="shared" si="8"/>
        <v>20650</v>
      </c>
      <c r="G17" s="201">
        <f t="shared" si="1"/>
        <v>0.03198446159231506</v>
      </c>
      <c r="H17" s="200">
        <v>13178</v>
      </c>
      <c r="I17" s="198">
        <v>11420</v>
      </c>
      <c r="J17" s="199"/>
      <c r="K17" s="198"/>
      <c r="L17" s="197">
        <f t="shared" si="9"/>
        <v>24598</v>
      </c>
      <c r="M17" s="203">
        <f t="shared" si="10"/>
        <v>-0.16050085372794531</v>
      </c>
      <c r="N17" s="202">
        <v>84405</v>
      </c>
      <c r="O17" s="198">
        <v>79459</v>
      </c>
      <c r="P17" s="199"/>
      <c r="Q17" s="198"/>
      <c r="R17" s="197">
        <f t="shared" si="11"/>
        <v>163864</v>
      </c>
      <c r="S17" s="201">
        <f t="shared" si="5"/>
        <v>0.035540710536589595</v>
      </c>
      <c r="T17" s="200">
        <v>81202</v>
      </c>
      <c r="U17" s="198">
        <v>82567</v>
      </c>
      <c r="V17" s="199"/>
      <c r="W17" s="198"/>
      <c r="X17" s="197">
        <f t="shared" si="12"/>
        <v>163769</v>
      </c>
      <c r="Y17" s="196">
        <f t="shared" si="13"/>
        <v>0.0005800853641408921</v>
      </c>
    </row>
    <row r="18" spans="1:25" ht="18.75" customHeight="1">
      <c r="A18" s="204" t="s">
        <v>178</v>
      </c>
      <c r="B18" s="202">
        <v>10274</v>
      </c>
      <c r="C18" s="198">
        <v>9262</v>
      </c>
      <c r="D18" s="199">
        <v>0</v>
      </c>
      <c r="E18" s="198">
        <v>0</v>
      </c>
      <c r="F18" s="197">
        <f t="shared" si="8"/>
        <v>19536</v>
      </c>
      <c r="G18" s="201">
        <f t="shared" si="1"/>
        <v>0.030259004439102514</v>
      </c>
      <c r="H18" s="200">
        <v>10278</v>
      </c>
      <c r="I18" s="198">
        <v>9615</v>
      </c>
      <c r="J18" s="199"/>
      <c r="K18" s="198"/>
      <c r="L18" s="197">
        <f t="shared" si="9"/>
        <v>19893</v>
      </c>
      <c r="M18" s="203">
        <f t="shared" si="10"/>
        <v>-0.0179460111597044</v>
      </c>
      <c r="N18" s="202">
        <v>69248</v>
      </c>
      <c r="O18" s="198">
        <v>68159</v>
      </c>
      <c r="P18" s="199"/>
      <c r="Q18" s="198"/>
      <c r="R18" s="197">
        <f t="shared" si="11"/>
        <v>137407</v>
      </c>
      <c r="S18" s="201">
        <f t="shared" si="5"/>
        <v>0.02980241183360083</v>
      </c>
      <c r="T18" s="200">
        <v>73636</v>
      </c>
      <c r="U18" s="198">
        <v>69272</v>
      </c>
      <c r="V18" s="199"/>
      <c r="W18" s="198"/>
      <c r="X18" s="197">
        <f t="shared" si="12"/>
        <v>142908</v>
      </c>
      <c r="Y18" s="196">
        <f t="shared" si="13"/>
        <v>-0.038493296386486464</v>
      </c>
    </row>
    <row r="19" spans="1:25" ht="18.75" customHeight="1">
      <c r="A19" s="204" t="s">
        <v>177</v>
      </c>
      <c r="B19" s="202">
        <v>8598</v>
      </c>
      <c r="C19" s="198">
        <v>7998</v>
      </c>
      <c r="D19" s="199">
        <v>0</v>
      </c>
      <c r="E19" s="198">
        <v>0</v>
      </c>
      <c r="F19" s="197">
        <f t="shared" si="8"/>
        <v>16596</v>
      </c>
      <c r="G19" s="201">
        <f t="shared" si="1"/>
        <v>0.02570528448358647</v>
      </c>
      <c r="H19" s="200">
        <v>9406</v>
      </c>
      <c r="I19" s="198">
        <v>7684</v>
      </c>
      <c r="J19" s="199"/>
      <c r="K19" s="198"/>
      <c r="L19" s="197">
        <f t="shared" si="9"/>
        <v>17090</v>
      </c>
      <c r="M19" s="203">
        <f t="shared" si="10"/>
        <v>-0.028905792861322444</v>
      </c>
      <c r="N19" s="202">
        <v>52184</v>
      </c>
      <c r="O19" s="198">
        <v>50654</v>
      </c>
      <c r="P19" s="199"/>
      <c r="Q19" s="198"/>
      <c r="R19" s="197">
        <f t="shared" si="11"/>
        <v>102838</v>
      </c>
      <c r="S19" s="201">
        <f t="shared" si="5"/>
        <v>0.02230468919446493</v>
      </c>
      <c r="T19" s="200">
        <v>56290</v>
      </c>
      <c r="U19" s="198">
        <v>53318</v>
      </c>
      <c r="V19" s="199"/>
      <c r="W19" s="198"/>
      <c r="X19" s="197">
        <f t="shared" si="12"/>
        <v>109608</v>
      </c>
      <c r="Y19" s="196">
        <f t="shared" si="13"/>
        <v>-0.06176556455733162</v>
      </c>
    </row>
    <row r="20" spans="1:25" ht="18.75" customHeight="1">
      <c r="A20" s="204" t="s">
        <v>179</v>
      </c>
      <c r="B20" s="202">
        <v>8192</v>
      </c>
      <c r="C20" s="198">
        <v>7610</v>
      </c>
      <c r="D20" s="199">
        <v>0</v>
      </c>
      <c r="E20" s="198">
        <v>0</v>
      </c>
      <c r="F20" s="197">
        <f t="shared" si="0"/>
        <v>15802</v>
      </c>
      <c r="G20" s="201">
        <f t="shared" si="1"/>
        <v>0.02447547031872942</v>
      </c>
      <c r="H20" s="200">
        <v>7934</v>
      </c>
      <c r="I20" s="198">
        <v>7501</v>
      </c>
      <c r="J20" s="199"/>
      <c r="K20" s="198"/>
      <c r="L20" s="197">
        <f t="shared" si="2"/>
        <v>15435</v>
      </c>
      <c r="M20" s="203">
        <f t="shared" si="3"/>
        <v>0.02377712989957881</v>
      </c>
      <c r="N20" s="202">
        <v>57620</v>
      </c>
      <c r="O20" s="198">
        <v>52875</v>
      </c>
      <c r="P20" s="199"/>
      <c r="Q20" s="198"/>
      <c r="R20" s="197">
        <f t="shared" si="4"/>
        <v>110495</v>
      </c>
      <c r="S20" s="201">
        <f t="shared" si="5"/>
        <v>0.023965427493167917</v>
      </c>
      <c r="T20" s="200">
        <v>56545</v>
      </c>
      <c r="U20" s="198">
        <v>51951</v>
      </c>
      <c r="V20" s="199"/>
      <c r="W20" s="198"/>
      <c r="X20" s="197">
        <f t="shared" si="6"/>
        <v>108496</v>
      </c>
      <c r="Y20" s="196">
        <f t="shared" si="7"/>
        <v>0.018424642383129353</v>
      </c>
    </row>
    <row r="21" spans="1:25" ht="18.75" customHeight="1">
      <c r="A21" s="204" t="s">
        <v>180</v>
      </c>
      <c r="B21" s="202">
        <v>6082</v>
      </c>
      <c r="C21" s="198">
        <v>6525</v>
      </c>
      <c r="D21" s="199">
        <v>387</v>
      </c>
      <c r="E21" s="198">
        <v>397</v>
      </c>
      <c r="F21" s="197">
        <f t="shared" si="0"/>
        <v>13391</v>
      </c>
      <c r="G21" s="201">
        <f t="shared" si="1"/>
        <v>0.020741110178338542</v>
      </c>
      <c r="H21" s="200">
        <v>5790</v>
      </c>
      <c r="I21" s="198">
        <v>5491</v>
      </c>
      <c r="J21" s="199">
        <v>606</v>
      </c>
      <c r="K21" s="198">
        <v>557</v>
      </c>
      <c r="L21" s="197">
        <f t="shared" si="2"/>
        <v>12444</v>
      </c>
      <c r="M21" s="203">
        <f t="shared" si="3"/>
        <v>0.07610093217614922</v>
      </c>
      <c r="N21" s="202">
        <v>43690</v>
      </c>
      <c r="O21" s="198">
        <v>44367</v>
      </c>
      <c r="P21" s="199">
        <v>3515</v>
      </c>
      <c r="Q21" s="198">
        <v>3392</v>
      </c>
      <c r="R21" s="197">
        <f t="shared" si="4"/>
        <v>94964</v>
      </c>
      <c r="S21" s="201">
        <f t="shared" si="5"/>
        <v>0.020596885437903962</v>
      </c>
      <c r="T21" s="200">
        <v>23102</v>
      </c>
      <c r="U21" s="198">
        <v>22562</v>
      </c>
      <c r="V21" s="199">
        <v>4796</v>
      </c>
      <c r="W21" s="198">
        <v>4884</v>
      </c>
      <c r="X21" s="197">
        <f t="shared" si="6"/>
        <v>55344</v>
      </c>
      <c r="Y21" s="196">
        <f t="shared" si="7"/>
        <v>0.7158860942468921</v>
      </c>
    </row>
    <row r="22" spans="1:25" ht="18.75" customHeight="1">
      <c r="A22" s="204" t="s">
        <v>181</v>
      </c>
      <c r="B22" s="202">
        <v>6593</v>
      </c>
      <c r="C22" s="198">
        <v>6065</v>
      </c>
      <c r="D22" s="199">
        <v>0</v>
      </c>
      <c r="E22" s="198">
        <v>0</v>
      </c>
      <c r="F22" s="197">
        <f t="shared" si="0"/>
        <v>12658</v>
      </c>
      <c r="G22" s="201">
        <f t="shared" si="1"/>
        <v>0.019605777958136755</v>
      </c>
      <c r="H22" s="200"/>
      <c r="I22" s="198"/>
      <c r="J22" s="199"/>
      <c r="K22" s="198"/>
      <c r="L22" s="197">
        <f t="shared" si="2"/>
        <v>0</v>
      </c>
      <c r="M22" s="203" t="str">
        <f t="shared" si="3"/>
        <v>         /0</v>
      </c>
      <c r="N22" s="202">
        <v>47553</v>
      </c>
      <c r="O22" s="198">
        <v>42679</v>
      </c>
      <c r="P22" s="199"/>
      <c r="Q22" s="198"/>
      <c r="R22" s="197">
        <f t="shared" si="4"/>
        <v>90232</v>
      </c>
      <c r="S22" s="201">
        <f t="shared" si="5"/>
        <v>0.019570554808484797</v>
      </c>
      <c r="T22" s="200"/>
      <c r="U22" s="198"/>
      <c r="V22" s="199"/>
      <c r="W22" s="198"/>
      <c r="X22" s="197">
        <f t="shared" si="6"/>
        <v>0</v>
      </c>
      <c r="Y22" s="196" t="str">
        <f t="shared" si="7"/>
        <v>         /0</v>
      </c>
    </row>
    <row r="23" spans="1:25" ht="18.75" customHeight="1">
      <c r="A23" s="204" t="s">
        <v>182</v>
      </c>
      <c r="B23" s="202">
        <v>5700</v>
      </c>
      <c r="C23" s="198">
        <v>4937</v>
      </c>
      <c r="D23" s="199">
        <v>0</v>
      </c>
      <c r="E23" s="198">
        <v>0</v>
      </c>
      <c r="F23" s="197">
        <f t="shared" si="0"/>
        <v>10637</v>
      </c>
      <c r="G23" s="201">
        <f t="shared" si="1"/>
        <v>0.01647548270980413</v>
      </c>
      <c r="H23" s="200">
        <v>5233</v>
      </c>
      <c r="I23" s="198">
        <v>4986</v>
      </c>
      <c r="J23" s="199"/>
      <c r="K23" s="198"/>
      <c r="L23" s="197">
        <f t="shared" si="2"/>
        <v>10219</v>
      </c>
      <c r="M23" s="203">
        <f t="shared" si="3"/>
        <v>0.04090419806243273</v>
      </c>
      <c r="N23" s="202">
        <v>42419</v>
      </c>
      <c r="O23" s="198">
        <v>41441</v>
      </c>
      <c r="P23" s="199"/>
      <c r="Q23" s="198"/>
      <c r="R23" s="197">
        <f t="shared" si="4"/>
        <v>83860</v>
      </c>
      <c r="S23" s="201">
        <f t="shared" si="5"/>
        <v>0.01818852210124496</v>
      </c>
      <c r="T23" s="200">
        <v>27891</v>
      </c>
      <c r="U23" s="198">
        <v>29713</v>
      </c>
      <c r="V23" s="199"/>
      <c r="W23" s="198"/>
      <c r="X23" s="197">
        <f t="shared" si="6"/>
        <v>57604</v>
      </c>
      <c r="Y23" s="196">
        <f t="shared" si="7"/>
        <v>0.4558016804388585</v>
      </c>
    </row>
    <row r="24" spans="1:25" ht="18.75" customHeight="1">
      <c r="A24" s="204" t="s">
        <v>176</v>
      </c>
      <c r="B24" s="202">
        <v>5316</v>
      </c>
      <c r="C24" s="198">
        <v>4111</v>
      </c>
      <c r="D24" s="199">
        <v>0</v>
      </c>
      <c r="E24" s="198">
        <v>0</v>
      </c>
      <c r="F24" s="197">
        <f t="shared" si="0"/>
        <v>9427</v>
      </c>
      <c r="G24" s="201">
        <f t="shared" si="1"/>
        <v>0.014601332660084941</v>
      </c>
      <c r="H24" s="200">
        <v>18746</v>
      </c>
      <c r="I24" s="198">
        <v>15603</v>
      </c>
      <c r="J24" s="199"/>
      <c r="K24" s="198"/>
      <c r="L24" s="197">
        <f t="shared" si="2"/>
        <v>34349</v>
      </c>
      <c r="M24" s="203">
        <f t="shared" si="3"/>
        <v>-0.7255524178287578</v>
      </c>
      <c r="N24" s="202">
        <v>79863</v>
      </c>
      <c r="O24" s="198">
        <v>77000</v>
      </c>
      <c r="P24" s="199"/>
      <c r="Q24" s="198"/>
      <c r="R24" s="197">
        <f t="shared" si="4"/>
        <v>156863</v>
      </c>
      <c r="S24" s="201">
        <f t="shared" si="5"/>
        <v>0.03402225306901488</v>
      </c>
      <c r="T24" s="200">
        <v>139883</v>
      </c>
      <c r="U24" s="198">
        <v>128846</v>
      </c>
      <c r="V24" s="199"/>
      <c r="W24" s="198"/>
      <c r="X24" s="197">
        <f t="shared" si="6"/>
        <v>268729</v>
      </c>
      <c r="Y24" s="196">
        <f t="shared" si="7"/>
        <v>-0.41627810917318187</v>
      </c>
    </row>
    <row r="25" spans="1:25" ht="18.75" customHeight="1">
      <c r="A25" s="204" t="s">
        <v>183</v>
      </c>
      <c r="B25" s="202">
        <v>4345</v>
      </c>
      <c r="C25" s="198">
        <v>4281</v>
      </c>
      <c r="D25" s="199">
        <v>0</v>
      </c>
      <c r="E25" s="198">
        <v>0</v>
      </c>
      <c r="F25" s="197">
        <f t="shared" si="0"/>
        <v>8626</v>
      </c>
      <c r="G25" s="201">
        <f t="shared" si="1"/>
        <v>0.013360676304857612</v>
      </c>
      <c r="H25" s="200">
        <v>4190</v>
      </c>
      <c r="I25" s="198">
        <v>4015</v>
      </c>
      <c r="J25" s="199"/>
      <c r="K25" s="198"/>
      <c r="L25" s="197">
        <f t="shared" si="2"/>
        <v>8205</v>
      </c>
      <c r="M25" s="203">
        <f t="shared" si="3"/>
        <v>0.05131017672151117</v>
      </c>
      <c r="N25" s="202">
        <v>29136</v>
      </c>
      <c r="O25" s="198">
        <v>29087</v>
      </c>
      <c r="P25" s="199"/>
      <c r="Q25" s="198"/>
      <c r="R25" s="197">
        <f t="shared" si="4"/>
        <v>58223</v>
      </c>
      <c r="S25" s="201">
        <f t="shared" si="5"/>
        <v>0.01262807443716653</v>
      </c>
      <c r="T25" s="200">
        <v>29830</v>
      </c>
      <c r="U25" s="198">
        <v>28714</v>
      </c>
      <c r="V25" s="199"/>
      <c r="W25" s="198"/>
      <c r="X25" s="197">
        <f t="shared" si="6"/>
        <v>58544</v>
      </c>
      <c r="Y25" s="196">
        <f t="shared" si="7"/>
        <v>-0.005483055479639232</v>
      </c>
    </row>
    <row r="26" spans="1:25" ht="18.75" customHeight="1">
      <c r="A26" s="204" t="s">
        <v>185</v>
      </c>
      <c r="B26" s="202">
        <v>3398</v>
      </c>
      <c r="C26" s="198">
        <v>3366</v>
      </c>
      <c r="D26" s="199">
        <v>0</v>
      </c>
      <c r="E26" s="198">
        <v>0</v>
      </c>
      <c r="F26" s="197">
        <f t="shared" si="0"/>
        <v>6764</v>
      </c>
      <c r="G26" s="201">
        <f t="shared" si="1"/>
        <v>0.010476653666364117</v>
      </c>
      <c r="H26" s="200">
        <v>3058</v>
      </c>
      <c r="I26" s="198">
        <v>2555</v>
      </c>
      <c r="J26" s="199"/>
      <c r="K26" s="198"/>
      <c r="L26" s="197">
        <f t="shared" si="2"/>
        <v>5613</v>
      </c>
      <c r="M26" s="203">
        <f t="shared" si="3"/>
        <v>0.20505968287903076</v>
      </c>
      <c r="N26" s="202">
        <v>23304</v>
      </c>
      <c r="O26" s="198">
        <v>23964</v>
      </c>
      <c r="P26" s="199"/>
      <c r="Q26" s="198"/>
      <c r="R26" s="197">
        <f t="shared" si="4"/>
        <v>47268</v>
      </c>
      <c r="S26" s="201">
        <f t="shared" si="5"/>
        <v>0.010252027935626599</v>
      </c>
      <c r="T26" s="200">
        <v>4267</v>
      </c>
      <c r="U26" s="198">
        <v>4184</v>
      </c>
      <c r="V26" s="199"/>
      <c r="W26" s="198"/>
      <c r="X26" s="197">
        <f t="shared" si="6"/>
        <v>8451</v>
      </c>
      <c r="Y26" s="196" t="str">
        <f t="shared" si="7"/>
        <v>  *  </v>
      </c>
    </row>
    <row r="27" spans="1:25" ht="18.75" customHeight="1">
      <c r="A27" s="204" t="s">
        <v>184</v>
      </c>
      <c r="B27" s="202">
        <v>3298</v>
      </c>
      <c r="C27" s="198">
        <v>3447</v>
      </c>
      <c r="D27" s="199">
        <v>0</v>
      </c>
      <c r="E27" s="198">
        <v>0</v>
      </c>
      <c r="F27" s="197">
        <f t="shared" si="0"/>
        <v>6745</v>
      </c>
      <c r="G27" s="201">
        <f t="shared" si="1"/>
        <v>0.01044722486393051</v>
      </c>
      <c r="H27" s="200"/>
      <c r="I27" s="198"/>
      <c r="J27" s="199"/>
      <c r="K27" s="198"/>
      <c r="L27" s="197">
        <f t="shared" si="2"/>
        <v>0</v>
      </c>
      <c r="M27" s="203" t="str">
        <f t="shared" si="3"/>
        <v>         /0</v>
      </c>
      <c r="N27" s="202">
        <v>26235</v>
      </c>
      <c r="O27" s="198">
        <v>27085</v>
      </c>
      <c r="P27" s="199"/>
      <c r="Q27" s="198"/>
      <c r="R27" s="197">
        <f t="shared" si="4"/>
        <v>53320</v>
      </c>
      <c r="S27" s="201">
        <f t="shared" si="5"/>
        <v>0.011564655359389234</v>
      </c>
      <c r="T27" s="200"/>
      <c r="U27" s="198"/>
      <c r="V27" s="199"/>
      <c r="W27" s="198"/>
      <c r="X27" s="197">
        <f t="shared" si="6"/>
        <v>0</v>
      </c>
      <c r="Y27" s="196" t="str">
        <f t="shared" si="7"/>
        <v>         /0</v>
      </c>
    </row>
    <row r="28" spans="1:25" ht="18.75" customHeight="1">
      <c r="A28" s="204" t="s">
        <v>151</v>
      </c>
      <c r="B28" s="202">
        <v>3286</v>
      </c>
      <c r="C28" s="198">
        <v>3102</v>
      </c>
      <c r="D28" s="199">
        <v>0</v>
      </c>
      <c r="E28" s="198">
        <v>0</v>
      </c>
      <c r="F28" s="197">
        <f t="shared" si="0"/>
        <v>6388</v>
      </c>
      <c r="G28" s="201">
        <f t="shared" si="1"/>
        <v>0.00989427315504642</v>
      </c>
      <c r="H28" s="200">
        <v>14105</v>
      </c>
      <c r="I28" s="198">
        <v>12277</v>
      </c>
      <c r="J28" s="199"/>
      <c r="K28" s="198"/>
      <c r="L28" s="197">
        <f t="shared" si="2"/>
        <v>26382</v>
      </c>
      <c r="M28" s="203">
        <f t="shared" si="3"/>
        <v>-0.7578652111287999</v>
      </c>
      <c r="N28" s="202">
        <v>34965</v>
      </c>
      <c r="O28" s="198">
        <v>33055</v>
      </c>
      <c r="P28" s="199"/>
      <c r="Q28" s="198"/>
      <c r="R28" s="197">
        <f t="shared" si="4"/>
        <v>68020</v>
      </c>
      <c r="S28" s="201">
        <f t="shared" si="5"/>
        <v>0.014752960569123324</v>
      </c>
      <c r="T28" s="200">
        <v>85924</v>
      </c>
      <c r="U28" s="198">
        <v>84528</v>
      </c>
      <c r="V28" s="199">
        <v>471</v>
      </c>
      <c r="W28" s="198">
        <v>581</v>
      </c>
      <c r="X28" s="197">
        <f t="shared" si="6"/>
        <v>171504</v>
      </c>
      <c r="Y28" s="196">
        <f t="shared" si="7"/>
        <v>-0.6033911745498648</v>
      </c>
    </row>
    <row r="29" spans="1:25" ht="18.75" customHeight="1">
      <c r="A29" s="204" t="s">
        <v>186</v>
      </c>
      <c r="B29" s="202">
        <v>3555</v>
      </c>
      <c r="C29" s="198">
        <v>2740</v>
      </c>
      <c r="D29" s="199">
        <v>0</v>
      </c>
      <c r="E29" s="198">
        <v>0</v>
      </c>
      <c r="F29" s="197">
        <f t="shared" si="0"/>
        <v>6295</v>
      </c>
      <c r="G29" s="201">
        <f t="shared" si="1"/>
        <v>0.009750226911555606</v>
      </c>
      <c r="H29" s="200">
        <v>3758</v>
      </c>
      <c r="I29" s="198">
        <v>2865</v>
      </c>
      <c r="J29" s="199"/>
      <c r="K29" s="198"/>
      <c r="L29" s="197">
        <f t="shared" si="2"/>
        <v>6623</v>
      </c>
      <c r="M29" s="203">
        <f t="shared" si="3"/>
        <v>-0.04952438471991549</v>
      </c>
      <c r="N29" s="202">
        <v>23918</v>
      </c>
      <c r="O29" s="198">
        <v>19865</v>
      </c>
      <c r="P29" s="199"/>
      <c r="Q29" s="198"/>
      <c r="R29" s="197">
        <f t="shared" si="4"/>
        <v>43783</v>
      </c>
      <c r="S29" s="201">
        <f t="shared" si="5"/>
        <v>0.009496161020257667</v>
      </c>
      <c r="T29" s="200">
        <v>22970</v>
      </c>
      <c r="U29" s="198">
        <v>19465</v>
      </c>
      <c r="V29" s="199"/>
      <c r="W29" s="198"/>
      <c r="X29" s="197">
        <f t="shared" si="6"/>
        <v>42435</v>
      </c>
      <c r="Y29" s="196">
        <f t="shared" si="7"/>
        <v>0.031766230705785325</v>
      </c>
    </row>
    <row r="30" spans="1:25" ht="18.75" customHeight="1">
      <c r="A30" s="204" t="s">
        <v>188</v>
      </c>
      <c r="B30" s="202">
        <v>2966</v>
      </c>
      <c r="C30" s="198">
        <v>2914</v>
      </c>
      <c r="D30" s="199">
        <v>0</v>
      </c>
      <c r="E30" s="198">
        <v>0</v>
      </c>
      <c r="F30" s="197">
        <f t="shared" si="0"/>
        <v>5880</v>
      </c>
      <c r="G30" s="201">
        <f t="shared" si="1"/>
        <v>0.009107439911032083</v>
      </c>
      <c r="H30" s="200"/>
      <c r="I30" s="198"/>
      <c r="J30" s="199"/>
      <c r="K30" s="198"/>
      <c r="L30" s="197">
        <f t="shared" si="2"/>
        <v>0</v>
      </c>
      <c r="M30" s="203" t="str">
        <f t="shared" si="3"/>
        <v>         /0</v>
      </c>
      <c r="N30" s="202">
        <v>21792</v>
      </c>
      <c r="O30" s="198">
        <v>23015</v>
      </c>
      <c r="P30" s="199"/>
      <c r="Q30" s="198"/>
      <c r="R30" s="197">
        <f t="shared" si="4"/>
        <v>44807</v>
      </c>
      <c r="S30" s="201">
        <f t="shared" si="5"/>
        <v>0.009718257927384722</v>
      </c>
      <c r="T30" s="200"/>
      <c r="U30" s="198"/>
      <c r="V30" s="199"/>
      <c r="W30" s="198"/>
      <c r="X30" s="197">
        <f t="shared" si="6"/>
        <v>0</v>
      </c>
      <c r="Y30" s="196" t="str">
        <f t="shared" si="7"/>
        <v>         /0</v>
      </c>
    </row>
    <row r="31" spans="1:25" ht="18.75" customHeight="1">
      <c r="A31" s="204" t="s">
        <v>190</v>
      </c>
      <c r="B31" s="202">
        <v>1084</v>
      </c>
      <c r="C31" s="198">
        <v>1103</v>
      </c>
      <c r="D31" s="199">
        <v>1838</v>
      </c>
      <c r="E31" s="198">
        <v>1797</v>
      </c>
      <c r="F31" s="197">
        <f t="shared" si="0"/>
        <v>5822</v>
      </c>
      <c r="G31" s="201">
        <f t="shared" si="1"/>
        <v>0.009017604619392652</v>
      </c>
      <c r="H31" s="200">
        <v>739</v>
      </c>
      <c r="I31" s="198">
        <v>789</v>
      </c>
      <c r="J31" s="199">
        <v>1889</v>
      </c>
      <c r="K31" s="198">
        <v>1963</v>
      </c>
      <c r="L31" s="197">
        <f t="shared" si="2"/>
        <v>5380</v>
      </c>
      <c r="M31" s="203">
        <f t="shared" si="3"/>
        <v>0.08215613382899623</v>
      </c>
      <c r="N31" s="202">
        <v>6859</v>
      </c>
      <c r="O31" s="198">
        <v>6883</v>
      </c>
      <c r="P31" s="199">
        <v>6042</v>
      </c>
      <c r="Q31" s="198">
        <v>6061</v>
      </c>
      <c r="R31" s="197">
        <f t="shared" si="4"/>
        <v>25845</v>
      </c>
      <c r="S31" s="201">
        <f t="shared" si="5"/>
        <v>0.005605561098338611</v>
      </c>
      <c r="T31" s="200">
        <v>5561</v>
      </c>
      <c r="U31" s="198">
        <v>5655</v>
      </c>
      <c r="V31" s="199">
        <v>7685</v>
      </c>
      <c r="W31" s="198">
        <v>7736</v>
      </c>
      <c r="X31" s="197">
        <f t="shared" si="6"/>
        <v>26637</v>
      </c>
      <c r="Y31" s="196">
        <f t="shared" si="7"/>
        <v>-0.029733078049329897</v>
      </c>
    </row>
    <row r="32" spans="1:25" ht="18.75" customHeight="1">
      <c r="A32" s="204" t="s">
        <v>187</v>
      </c>
      <c r="B32" s="202">
        <v>2279</v>
      </c>
      <c r="C32" s="198">
        <v>3155</v>
      </c>
      <c r="D32" s="199">
        <v>0</v>
      </c>
      <c r="E32" s="198">
        <v>0</v>
      </c>
      <c r="F32" s="197">
        <f t="shared" si="0"/>
        <v>5434</v>
      </c>
      <c r="G32" s="201">
        <f t="shared" si="1"/>
        <v>0.008416637496011624</v>
      </c>
      <c r="H32" s="200"/>
      <c r="I32" s="198"/>
      <c r="J32" s="199"/>
      <c r="K32" s="198"/>
      <c r="L32" s="197">
        <f t="shared" si="2"/>
        <v>0</v>
      </c>
      <c r="M32" s="203" t="str">
        <f t="shared" si="3"/>
        <v>         /0</v>
      </c>
      <c r="N32" s="202">
        <v>7603</v>
      </c>
      <c r="O32" s="198">
        <v>8513</v>
      </c>
      <c r="P32" s="199"/>
      <c r="Q32" s="198"/>
      <c r="R32" s="197">
        <f t="shared" si="4"/>
        <v>16116</v>
      </c>
      <c r="S32" s="201">
        <f t="shared" si="5"/>
        <v>0.003495423589120722</v>
      </c>
      <c r="T32" s="200"/>
      <c r="U32" s="198"/>
      <c r="V32" s="199"/>
      <c r="W32" s="198"/>
      <c r="X32" s="197">
        <f t="shared" si="6"/>
        <v>0</v>
      </c>
      <c r="Y32" s="196" t="str">
        <f t="shared" si="7"/>
        <v>         /0</v>
      </c>
    </row>
    <row r="33" spans="1:25" ht="18.75" customHeight="1">
      <c r="A33" s="204" t="s">
        <v>189</v>
      </c>
      <c r="B33" s="202">
        <v>1676</v>
      </c>
      <c r="C33" s="198">
        <v>1567</v>
      </c>
      <c r="D33" s="199">
        <v>0</v>
      </c>
      <c r="E33" s="198">
        <v>0</v>
      </c>
      <c r="F33" s="197">
        <f t="shared" si="0"/>
        <v>3243</v>
      </c>
      <c r="G33" s="201">
        <f t="shared" si="1"/>
        <v>0.005023031910115144</v>
      </c>
      <c r="H33" s="200">
        <v>2203</v>
      </c>
      <c r="I33" s="198">
        <v>1754</v>
      </c>
      <c r="J33" s="199"/>
      <c r="K33" s="198"/>
      <c r="L33" s="197">
        <f t="shared" si="2"/>
        <v>3957</v>
      </c>
      <c r="M33" s="203">
        <f t="shared" si="3"/>
        <v>-0.180439727065959</v>
      </c>
      <c r="N33" s="202">
        <v>18870</v>
      </c>
      <c r="O33" s="198">
        <v>17517</v>
      </c>
      <c r="P33" s="199"/>
      <c r="Q33" s="198"/>
      <c r="R33" s="197">
        <f t="shared" si="4"/>
        <v>36387</v>
      </c>
      <c r="S33" s="201">
        <f t="shared" si="5"/>
        <v>0.007892031405890773</v>
      </c>
      <c r="T33" s="200">
        <v>11511</v>
      </c>
      <c r="U33" s="198">
        <v>10320</v>
      </c>
      <c r="V33" s="199"/>
      <c r="W33" s="198"/>
      <c r="X33" s="197">
        <f t="shared" si="6"/>
        <v>21831</v>
      </c>
      <c r="Y33" s="196">
        <f t="shared" si="7"/>
        <v>0.6667582795107874</v>
      </c>
    </row>
    <row r="34" spans="1:25" ht="18.75" customHeight="1">
      <c r="A34" s="204" t="s">
        <v>193</v>
      </c>
      <c r="B34" s="202">
        <v>744</v>
      </c>
      <c r="C34" s="198">
        <v>538</v>
      </c>
      <c r="D34" s="199">
        <v>0</v>
      </c>
      <c r="E34" s="198">
        <v>0</v>
      </c>
      <c r="F34" s="197">
        <f t="shared" si="0"/>
        <v>1282</v>
      </c>
      <c r="G34" s="201">
        <f t="shared" si="1"/>
        <v>0.001985669722099172</v>
      </c>
      <c r="H34" s="200"/>
      <c r="I34" s="198"/>
      <c r="J34" s="199"/>
      <c r="K34" s="198"/>
      <c r="L34" s="197">
        <f t="shared" si="2"/>
        <v>0</v>
      </c>
      <c r="M34" s="203" t="str">
        <f t="shared" si="3"/>
        <v>         /0</v>
      </c>
      <c r="N34" s="202">
        <v>2456</v>
      </c>
      <c r="O34" s="198">
        <v>2872</v>
      </c>
      <c r="P34" s="199"/>
      <c r="Q34" s="198"/>
      <c r="R34" s="197">
        <f t="shared" si="4"/>
        <v>5328</v>
      </c>
      <c r="S34" s="201">
        <f t="shared" si="5"/>
        <v>0.0011555979698954584</v>
      </c>
      <c r="T34" s="200"/>
      <c r="U34" s="198"/>
      <c r="V34" s="199"/>
      <c r="W34" s="198"/>
      <c r="X34" s="197">
        <f t="shared" si="6"/>
        <v>0</v>
      </c>
      <c r="Y34" s="196" t="str">
        <f t="shared" si="7"/>
        <v>         /0</v>
      </c>
    </row>
    <row r="35" spans="1:25" ht="18.75" customHeight="1">
      <c r="A35" s="204" t="s">
        <v>191</v>
      </c>
      <c r="B35" s="202">
        <v>526</v>
      </c>
      <c r="C35" s="198">
        <v>322</v>
      </c>
      <c r="D35" s="199">
        <v>0</v>
      </c>
      <c r="E35" s="198">
        <v>0</v>
      </c>
      <c r="F35" s="197">
        <f t="shared" si="0"/>
        <v>848</v>
      </c>
      <c r="G35" s="201">
        <f t="shared" si="1"/>
        <v>0.001313453919142042</v>
      </c>
      <c r="H35" s="200">
        <v>574</v>
      </c>
      <c r="I35" s="198">
        <v>396</v>
      </c>
      <c r="J35" s="199"/>
      <c r="K35" s="198"/>
      <c r="L35" s="197">
        <f t="shared" si="2"/>
        <v>970</v>
      </c>
      <c r="M35" s="203">
        <f t="shared" si="3"/>
        <v>-0.12577319587628866</v>
      </c>
      <c r="N35" s="202">
        <v>4188</v>
      </c>
      <c r="O35" s="198">
        <v>4054</v>
      </c>
      <c r="P35" s="199">
        <v>77</v>
      </c>
      <c r="Q35" s="198">
        <v>94</v>
      </c>
      <c r="R35" s="197">
        <f t="shared" si="4"/>
        <v>8413</v>
      </c>
      <c r="S35" s="201">
        <f t="shared" si="5"/>
        <v>0.0018247082809178848</v>
      </c>
      <c r="T35" s="200">
        <v>3131</v>
      </c>
      <c r="U35" s="198">
        <v>2758</v>
      </c>
      <c r="V35" s="199"/>
      <c r="W35" s="198"/>
      <c r="X35" s="197">
        <f t="shared" si="6"/>
        <v>5889</v>
      </c>
      <c r="Y35" s="196">
        <f t="shared" si="7"/>
        <v>0.42859568687383254</v>
      </c>
    </row>
    <row r="36" spans="1:25" ht="18.75" customHeight="1">
      <c r="A36" s="204" t="s">
        <v>194</v>
      </c>
      <c r="B36" s="202">
        <v>389</v>
      </c>
      <c r="C36" s="198">
        <v>233</v>
      </c>
      <c r="D36" s="199">
        <v>0</v>
      </c>
      <c r="E36" s="198">
        <v>0</v>
      </c>
      <c r="F36" s="197">
        <f t="shared" si="0"/>
        <v>622</v>
      </c>
      <c r="G36" s="201">
        <f t="shared" si="1"/>
        <v>0.0009634060586159789</v>
      </c>
      <c r="H36" s="200"/>
      <c r="I36" s="198"/>
      <c r="J36" s="199"/>
      <c r="K36" s="198"/>
      <c r="L36" s="197">
        <f t="shared" si="2"/>
        <v>0</v>
      </c>
      <c r="M36" s="203" t="str">
        <f t="shared" si="3"/>
        <v>         /0</v>
      </c>
      <c r="N36" s="202">
        <v>1681</v>
      </c>
      <c r="O36" s="198">
        <v>1617</v>
      </c>
      <c r="P36" s="199">
        <v>234</v>
      </c>
      <c r="Q36" s="198">
        <v>192</v>
      </c>
      <c r="R36" s="197">
        <f t="shared" si="4"/>
        <v>3724</v>
      </c>
      <c r="S36" s="201">
        <f t="shared" si="5"/>
        <v>0.0008077039864659697</v>
      </c>
      <c r="T36" s="200"/>
      <c r="U36" s="198"/>
      <c r="V36" s="199">
        <v>1153</v>
      </c>
      <c r="W36" s="198">
        <v>1248</v>
      </c>
      <c r="X36" s="197">
        <f t="shared" si="6"/>
        <v>2401</v>
      </c>
      <c r="Y36" s="196">
        <f t="shared" si="7"/>
        <v>0.5510204081632653</v>
      </c>
    </row>
    <row r="37" spans="1:25" ht="18.75" customHeight="1">
      <c r="A37" s="204" t="s">
        <v>192</v>
      </c>
      <c r="B37" s="202">
        <v>224</v>
      </c>
      <c r="C37" s="198">
        <v>347</v>
      </c>
      <c r="D37" s="199">
        <v>0</v>
      </c>
      <c r="E37" s="198">
        <v>0</v>
      </c>
      <c r="F37" s="197">
        <f t="shared" si="0"/>
        <v>571</v>
      </c>
      <c r="G37" s="201">
        <f t="shared" si="1"/>
        <v>0.0008844129573468231</v>
      </c>
      <c r="H37" s="200">
        <v>564</v>
      </c>
      <c r="I37" s="198">
        <v>382</v>
      </c>
      <c r="J37" s="199">
        <v>0</v>
      </c>
      <c r="K37" s="198">
        <v>0</v>
      </c>
      <c r="L37" s="197">
        <f t="shared" si="2"/>
        <v>946</v>
      </c>
      <c r="M37" s="203">
        <f t="shared" si="3"/>
        <v>-0.39640591966173366</v>
      </c>
      <c r="N37" s="202">
        <v>3574</v>
      </c>
      <c r="O37" s="198">
        <v>4093</v>
      </c>
      <c r="P37" s="199">
        <v>0</v>
      </c>
      <c r="Q37" s="198">
        <v>0</v>
      </c>
      <c r="R37" s="197">
        <f t="shared" si="4"/>
        <v>7667</v>
      </c>
      <c r="S37" s="201">
        <f t="shared" si="5"/>
        <v>0.0016629072138116515</v>
      </c>
      <c r="T37" s="200">
        <v>3913</v>
      </c>
      <c r="U37" s="198">
        <v>4516</v>
      </c>
      <c r="V37" s="199">
        <v>0</v>
      </c>
      <c r="W37" s="198">
        <v>0</v>
      </c>
      <c r="X37" s="197">
        <f t="shared" si="6"/>
        <v>8429</v>
      </c>
      <c r="Y37" s="196">
        <f t="shared" si="7"/>
        <v>-0.09040218293985047</v>
      </c>
    </row>
    <row r="38" spans="1:25" ht="18.75" customHeight="1" thickBot="1">
      <c r="A38" s="195" t="s">
        <v>163</v>
      </c>
      <c r="B38" s="193">
        <v>0</v>
      </c>
      <c r="C38" s="189">
        <v>0</v>
      </c>
      <c r="D38" s="190">
        <v>165</v>
      </c>
      <c r="E38" s="189">
        <v>169</v>
      </c>
      <c r="F38" s="188">
        <f t="shared" si="0"/>
        <v>334</v>
      </c>
      <c r="G38" s="192">
        <f t="shared" si="1"/>
        <v>0.0005173273690960401</v>
      </c>
      <c r="H38" s="191">
        <v>15249</v>
      </c>
      <c r="I38" s="189">
        <v>9573</v>
      </c>
      <c r="J38" s="190">
        <v>65</v>
      </c>
      <c r="K38" s="189">
        <v>63</v>
      </c>
      <c r="L38" s="188">
        <f t="shared" si="2"/>
        <v>24950</v>
      </c>
      <c r="M38" s="194">
        <f t="shared" si="3"/>
        <v>-0.9866132264529058</v>
      </c>
      <c r="N38" s="193">
        <v>9194</v>
      </c>
      <c r="O38" s="189">
        <v>7832</v>
      </c>
      <c r="P38" s="190">
        <v>2701</v>
      </c>
      <c r="Q38" s="189">
        <v>2781</v>
      </c>
      <c r="R38" s="188">
        <f t="shared" si="4"/>
        <v>22508</v>
      </c>
      <c r="S38" s="192">
        <f t="shared" si="5"/>
        <v>0.004881794126577885</v>
      </c>
      <c r="T38" s="191">
        <v>139466</v>
      </c>
      <c r="U38" s="189">
        <v>94918</v>
      </c>
      <c r="V38" s="190">
        <v>1215</v>
      </c>
      <c r="W38" s="189">
        <v>1015</v>
      </c>
      <c r="X38" s="188">
        <f t="shared" si="6"/>
        <v>236614</v>
      </c>
      <c r="Y38" s="187">
        <f t="shared" si="7"/>
        <v>-0.904874605898214</v>
      </c>
    </row>
    <row r="39" ht="16.5" thickTop="1">
      <c r="A39" s="186" t="s">
        <v>44</v>
      </c>
    </row>
    <row r="40" ht="15.75">
      <c r="A40" s="186" t="s">
        <v>43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9:Y65536 M39:M65536 Y3 M3 M5:M8 Y5:Y8">
    <cfRule type="cellIs" priority="3" dxfId="69" operator="lessThan" stopIfTrue="1">
      <formula>0</formula>
    </cfRule>
  </conditionalFormatting>
  <conditionalFormatting sqref="M9:M38 Y9:Y38">
    <cfRule type="cellIs" priority="4" dxfId="69" operator="lessThan" stopIfTrue="1">
      <formula>0</formula>
    </cfRule>
    <cfRule type="cellIs" priority="5" dxfId="71" operator="greaterThanOrEqual" stopIfTrue="1">
      <formula>0</formula>
    </cfRule>
  </conditionalFormatting>
  <conditionalFormatting sqref="G6:G8">
    <cfRule type="cellIs" priority="2" dxfId="69" operator="lessThan" stopIfTrue="1">
      <formula>0</formula>
    </cfRule>
  </conditionalFormatting>
  <conditionalFormatting sqref="S6:S8">
    <cfRule type="cellIs" priority="1" dxfId="6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4">
      <selection activeCell="L24" sqref="L24"/>
    </sheetView>
  </sheetViews>
  <sheetFormatPr defaultColWidth="8.00390625" defaultRowHeight="15"/>
  <cols>
    <col min="1" max="1" width="24.8515625" style="185" customWidth="1"/>
    <col min="2" max="2" width="9.140625" style="185" customWidth="1"/>
    <col min="3" max="3" width="10.7109375" style="185" customWidth="1"/>
    <col min="4" max="4" width="8.57421875" style="185" bestFit="1" customWidth="1"/>
    <col min="5" max="5" width="10.57421875" style="185" bestFit="1" customWidth="1"/>
    <col min="6" max="6" width="10.140625" style="185" customWidth="1"/>
    <col min="7" max="7" width="11.28125" style="185" bestFit="1" customWidth="1"/>
    <col min="8" max="8" width="10.00390625" style="185" customWidth="1"/>
    <col min="9" max="9" width="10.421875" style="185" bestFit="1" customWidth="1"/>
    <col min="10" max="10" width="9.00390625" style="185" bestFit="1" customWidth="1"/>
    <col min="11" max="11" width="10.57421875" style="185" bestFit="1" customWidth="1"/>
    <col min="12" max="12" width="9.421875" style="185" customWidth="1"/>
    <col min="13" max="13" width="9.57421875" style="185" customWidth="1"/>
    <col min="14" max="14" width="10.7109375" style="185" customWidth="1"/>
    <col min="15" max="15" width="12.421875" style="185" bestFit="1" customWidth="1"/>
    <col min="16" max="16" width="9.421875" style="185" customWidth="1"/>
    <col min="17" max="17" width="10.57421875" style="185" bestFit="1" customWidth="1"/>
    <col min="18" max="18" width="10.421875" style="185" bestFit="1" customWidth="1"/>
    <col min="19" max="19" width="11.28125" style="185" bestFit="1" customWidth="1"/>
    <col min="20" max="20" width="10.421875" style="185" bestFit="1" customWidth="1"/>
    <col min="21" max="21" width="10.28125" style="185" customWidth="1"/>
    <col min="22" max="22" width="9.421875" style="185" customWidth="1"/>
    <col min="23" max="23" width="10.28125" style="185" customWidth="1"/>
    <col min="24" max="24" width="10.57421875" style="185" customWidth="1"/>
    <col min="25" max="25" width="9.8515625" style="185" bestFit="1" customWidth="1"/>
    <col min="26" max="16384" width="8.00390625" style="185" customWidth="1"/>
  </cols>
  <sheetData>
    <row r="1" spans="24:25" ht="18.75" thickBot="1">
      <c r="X1" s="635" t="s">
        <v>28</v>
      </c>
      <c r="Y1" s="636"/>
    </row>
    <row r="2" ht="5.25" customHeight="1" thickBot="1"/>
    <row r="3" spans="1:25" ht="24.75" customHeight="1" thickTop="1">
      <c r="A3" s="637" t="s">
        <v>48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9"/>
    </row>
    <row r="4" spans="1:25" ht="21" customHeight="1" thickBot="1">
      <c r="A4" s="667" t="s">
        <v>46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9"/>
    </row>
    <row r="5" spans="1:25" s="231" customFormat="1" ht="19.5" customHeight="1" thickBot="1" thickTop="1">
      <c r="A5" s="663" t="s">
        <v>45</v>
      </c>
      <c r="B5" s="658" t="s">
        <v>37</v>
      </c>
      <c r="C5" s="659"/>
      <c r="D5" s="659"/>
      <c r="E5" s="659"/>
      <c r="F5" s="659"/>
      <c r="G5" s="659"/>
      <c r="H5" s="659"/>
      <c r="I5" s="659"/>
      <c r="J5" s="660"/>
      <c r="K5" s="660"/>
      <c r="L5" s="660"/>
      <c r="M5" s="661"/>
      <c r="N5" s="662" t="s">
        <v>36</v>
      </c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61"/>
    </row>
    <row r="6" spans="1:25" s="230" customFormat="1" ht="26.25" customHeight="1" thickBot="1">
      <c r="A6" s="664"/>
      <c r="B6" s="647" t="s">
        <v>455</v>
      </c>
      <c r="C6" s="648"/>
      <c r="D6" s="648"/>
      <c r="E6" s="648"/>
      <c r="F6" s="649"/>
      <c r="G6" s="644" t="s">
        <v>35</v>
      </c>
      <c r="H6" s="647" t="s">
        <v>456</v>
      </c>
      <c r="I6" s="648"/>
      <c r="J6" s="648"/>
      <c r="K6" s="648"/>
      <c r="L6" s="649"/>
      <c r="M6" s="644" t="s">
        <v>34</v>
      </c>
      <c r="N6" s="654" t="s">
        <v>457</v>
      </c>
      <c r="O6" s="648"/>
      <c r="P6" s="648"/>
      <c r="Q6" s="648"/>
      <c r="R6" s="648"/>
      <c r="S6" s="644" t="s">
        <v>35</v>
      </c>
      <c r="T6" s="655" t="s">
        <v>458</v>
      </c>
      <c r="U6" s="656"/>
      <c r="V6" s="656"/>
      <c r="W6" s="656"/>
      <c r="X6" s="657"/>
      <c r="Y6" s="644" t="s">
        <v>34</v>
      </c>
    </row>
    <row r="7" spans="1:25" s="225" customFormat="1" ht="26.25" customHeight="1">
      <c r="A7" s="665"/>
      <c r="B7" s="627" t="s">
        <v>22</v>
      </c>
      <c r="C7" s="628"/>
      <c r="D7" s="629" t="s">
        <v>21</v>
      </c>
      <c r="E7" s="630"/>
      <c r="F7" s="631" t="s">
        <v>17</v>
      </c>
      <c r="G7" s="645"/>
      <c r="H7" s="627" t="s">
        <v>22</v>
      </c>
      <c r="I7" s="628"/>
      <c r="J7" s="629" t="s">
        <v>21</v>
      </c>
      <c r="K7" s="630"/>
      <c r="L7" s="631" t="s">
        <v>17</v>
      </c>
      <c r="M7" s="645"/>
      <c r="N7" s="628" t="s">
        <v>22</v>
      </c>
      <c r="O7" s="628"/>
      <c r="P7" s="633" t="s">
        <v>21</v>
      </c>
      <c r="Q7" s="628"/>
      <c r="R7" s="631" t="s">
        <v>17</v>
      </c>
      <c r="S7" s="645"/>
      <c r="T7" s="634" t="s">
        <v>22</v>
      </c>
      <c r="U7" s="630"/>
      <c r="V7" s="629" t="s">
        <v>21</v>
      </c>
      <c r="W7" s="650"/>
      <c r="X7" s="631" t="s">
        <v>17</v>
      </c>
      <c r="Y7" s="645"/>
    </row>
    <row r="8" spans="1:25" s="225" customFormat="1" ht="15.75" thickBot="1">
      <c r="A8" s="666"/>
      <c r="B8" s="228" t="s">
        <v>32</v>
      </c>
      <c r="C8" s="226" t="s">
        <v>31</v>
      </c>
      <c r="D8" s="227" t="s">
        <v>32</v>
      </c>
      <c r="E8" s="226" t="s">
        <v>31</v>
      </c>
      <c r="F8" s="632"/>
      <c r="G8" s="646"/>
      <c r="H8" s="228" t="s">
        <v>32</v>
      </c>
      <c r="I8" s="226" t="s">
        <v>31</v>
      </c>
      <c r="J8" s="227" t="s">
        <v>32</v>
      </c>
      <c r="K8" s="226" t="s">
        <v>31</v>
      </c>
      <c r="L8" s="632"/>
      <c r="M8" s="646"/>
      <c r="N8" s="228" t="s">
        <v>32</v>
      </c>
      <c r="O8" s="226" t="s">
        <v>31</v>
      </c>
      <c r="P8" s="227" t="s">
        <v>32</v>
      </c>
      <c r="Q8" s="226" t="s">
        <v>31</v>
      </c>
      <c r="R8" s="632"/>
      <c r="S8" s="646"/>
      <c r="T8" s="228" t="s">
        <v>32</v>
      </c>
      <c r="U8" s="226" t="s">
        <v>31</v>
      </c>
      <c r="V8" s="227" t="s">
        <v>32</v>
      </c>
      <c r="W8" s="226" t="s">
        <v>31</v>
      </c>
      <c r="X8" s="632"/>
      <c r="Y8" s="646"/>
    </row>
    <row r="9" spans="1:25" s="232" customFormat="1" ht="18" customHeight="1" thickBot="1" thickTop="1">
      <c r="A9" s="242" t="s">
        <v>24</v>
      </c>
      <c r="B9" s="241">
        <f>SUM(B10:B43)</f>
        <v>21903.647000000004</v>
      </c>
      <c r="C9" s="235">
        <f>SUM(C10:C43)</f>
        <v>15068.442999999997</v>
      </c>
      <c r="D9" s="236">
        <f>SUM(D10:D43)</f>
        <v>3649.3819999999996</v>
      </c>
      <c r="E9" s="235">
        <f>SUM(E10:E43)</f>
        <v>3141.3179999999998</v>
      </c>
      <c r="F9" s="234">
        <f aca="true" t="shared" si="0" ref="F9:F43">SUM(B9:E9)</f>
        <v>43762.79</v>
      </c>
      <c r="G9" s="238">
        <f aca="true" t="shared" si="1" ref="G9:G43">F9/$F$9</f>
        <v>1</v>
      </c>
      <c r="H9" s="237">
        <f>SUM(H10:H43)</f>
        <v>21496.587</v>
      </c>
      <c r="I9" s="235">
        <f>SUM(I10:I43)</f>
        <v>15852.139</v>
      </c>
      <c r="J9" s="236">
        <f>SUM(J10:J43)</f>
        <v>3884.033</v>
      </c>
      <c r="K9" s="235">
        <f>SUM(K10:K43)</f>
        <v>1788.294</v>
      </c>
      <c r="L9" s="234">
        <f aca="true" t="shared" si="2" ref="L9:L43">SUM(H9:K9)</f>
        <v>43021.053</v>
      </c>
      <c r="M9" s="240">
        <f aca="true" t="shared" si="3" ref="M9:M43">IF(ISERROR(F9/L9-1),"         /0",(F9/L9-1))</f>
        <v>0.017241256275154493</v>
      </c>
      <c r="N9" s="239">
        <f>SUM(N10:N43)</f>
        <v>193940.716</v>
      </c>
      <c r="O9" s="235">
        <f>SUM(O10:O43)</f>
        <v>123368.67399999996</v>
      </c>
      <c r="P9" s="236">
        <f>SUM(P10:P43)</f>
        <v>28507.604000000003</v>
      </c>
      <c r="Q9" s="235">
        <f>SUM(Q10:Q43)</f>
        <v>18390.373000000003</v>
      </c>
      <c r="R9" s="234">
        <f aca="true" t="shared" si="4" ref="R9:R43">SUM(N9:Q9)</f>
        <v>364207.36699999997</v>
      </c>
      <c r="S9" s="238">
        <f aca="true" t="shared" si="5" ref="S9:S43">R9/$R$9</f>
        <v>1</v>
      </c>
      <c r="T9" s="237">
        <f>SUM(T10:T43)</f>
        <v>195079.09399999998</v>
      </c>
      <c r="U9" s="235">
        <f>SUM(U10:U43)</f>
        <v>128918.414</v>
      </c>
      <c r="V9" s="236">
        <f>SUM(V10:V43)</f>
        <v>23040.977</v>
      </c>
      <c r="W9" s="235">
        <f>SUM(W10:W43)</f>
        <v>9706.101999999999</v>
      </c>
      <c r="X9" s="234">
        <f aca="true" t="shared" si="6" ref="X9:X43">SUM(T9:W9)</f>
        <v>356744.587</v>
      </c>
      <c r="Y9" s="233">
        <f>IF(ISERROR(R9/X9-1),"         /0",(R9/X9-1))</f>
        <v>0.02091911208172026</v>
      </c>
    </row>
    <row r="10" spans="1:25" ht="18.75" customHeight="1" thickTop="1">
      <c r="A10" s="213" t="s">
        <v>169</v>
      </c>
      <c r="B10" s="211">
        <v>4304.246999999999</v>
      </c>
      <c r="C10" s="207">
        <v>4176.130000000001</v>
      </c>
      <c r="D10" s="208">
        <v>0</v>
      </c>
      <c r="E10" s="207">
        <v>0</v>
      </c>
      <c r="F10" s="206">
        <f t="shared" si="0"/>
        <v>8480.377</v>
      </c>
      <c r="G10" s="210">
        <f t="shared" si="1"/>
        <v>0.19378053821522806</v>
      </c>
      <c r="H10" s="209">
        <v>4920.922</v>
      </c>
      <c r="I10" s="207">
        <v>4931.768000000001</v>
      </c>
      <c r="J10" s="208"/>
      <c r="K10" s="207"/>
      <c r="L10" s="206">
        <f t="shared" si="2"/>
        <v>9852.69</v>
      </c>
      <c r="M10" s="212">
        <f t="shared" si="3"/>
        <v>-0.13928307903729842</v>
      </c>
      <c r="N10" s="211">
        <v>34527.30800000001</v>
      </c>
      <c r="O10" s="207">
        <v>33178.10799999999</v>
      </c>
      <c r="P10" s="208"/>
      <c r="Q10" s="207"/>
      <c r="R10" s="206">
        <f t="shared" si="4"/>
        <v>67705.416</v>
      </c>
      <c r="S10" s="210">
        <f t="shared" si="5"/>
        <v>0.1858979859679774</v>
      </c>
      <c r="T10" s="209">
        <v>44213.016</v>
      </c>
      <c r="U10" s="207">
        <v>41679.812000000005</v>
      </c>
      <c r="V10" s="208"/>
      <c r="W10" s="207"/>
      <c r="X10" s="206">
        <f t="shared" si="6"/>
        <v>85892.82800000001</v>
      </c>
      <c r="Y10" s="205">
        <f aca="true" t="shared" si="7" ref="Y10:Y43">IF(ISERROR(R10/X10-1),"         /0",IF(R10/X10&gt;5,"  *  ",(R10/X10-1)))</f>
        <v>-0.21174540905790185</v>
      </c>
    </row>
    <row r="11" spans="1:25" ht="18.75" customHeight="1">
      <c r="A11" s="204" t="s">
        <v>195</v>
      </c>
      <c r="B11" s="202">
        <v>3957.041</v>
      </c>
      <c r="C11" s="198">
        <v>1311.971</v>
      </c>
      <c r="D11" s="199">
        <v>0</v>
      </c>
      <c r="E11" s="198">
        <v>332.178</v>
      </c>
      <c r="F11" s="197">
        <f t="shared" si="0"/>
        <v>5601.1900000000005</v>
      </c>
      <c r="G11" s="201">
        <f t="shared" si="1"/>
        <v>0.12798978310112313</v>
      </c>
      <c r="H11" s="200">
        <v>2268.184</v>
      </c>
      <c r="I11" s="198">
        <v>604.004</v>
      </c>
      <c r="J11" s="199"/>
      <c r="K11" s="198">
        <v>147.289</v>
      </c>
      <c r="L11" s="197">
        <f t="shared" si="2"/>
        <v>3019.477</v>
      </c>
      <c r="M11" s="203">
        <f t="shared" si="3"/>
        <v>0.8550199256361286</v>
      </c>
      <c r="N11" s="202">
        <v>42187.57299999999</v>
      </c>
      <c r="O11" s="198">
        <v>15236.831999999999</v>
      </c>
      <c r="P11" s="199">
        <v>1691.914</v>
      </c>
      <c r="Q11" s="198">
        <v>2488.575</v>
      </c>
      <c r="R11" s="197">
        <f t="shared" si="4"/>
        <v>61604.89399999998</v>
      </c>
      <c r="S11" s="201">
        <f t="shared" si="5"/>
        <v>0.16914785251996284</v>
      </c>
      <c r="T11" s="200">
        <v>19004.932</v>
      </c>
      <c r="U11" s="198">
        <v>5379.486</v>
      </c>
      <c r="V11" s="199">
        <v>56.257</v>
      </c>
      <c r="W11" s="198">
        <v>1146.887</v>
      </c>
      <c r="X11" s="197">
        <f t="shared" si="6"/>
        <v>25587.562</v>
      </c>
      <c r="Y11" s="196">
        <f t="shared" si="7"/>
        <v>1.4076109322177697</v>
      </c>
    </row>
    <row r="12" spans="1:25" ht="18.75" customHeight="1">
      <c r="A12" s="204" t="s">
        <v>196</v>
      </c>
      <c r="B12" s="202">
        <v>2730.421</v>
      </c>
      <c r="C12" s="198">
        <v>1869.861</v>
      </c>
      <c r="D12" s="199">
        <v>0</v>
      </c>
      <c r="E12" s="198">
        <v>0</v>
      </c>
      <c r="F12" s="197">
        <f t="shared" si="0"/>
        <v>4600.282</v>
      </c>
      <c r="G12" s="201">
        <f t="shared" si="1"/>
        <v>0.10511857219340906</v>
      </c>
      <c r="H12" s="200">
        <v>3826.6079999999997</v>
      </c>
      <c r="I12" s="198">
        <v>2599.19</v>
      </c>
      <c r="J12" s="199"/>
      <c r="K12" s="198"/>
      <c r="L12" s="197">
        <f t="shared" si="2"/>
        <v>6425.798</v>
      </c>
      <c r="M12" s="203">
        <f t="shared" si="3"/>
        <v>-0.28409171903629704</v>
      </c>
      <c r="N12" s="202">
        <v>24790.378999999994</v>
      </c>
      <c r="O12" s="198">
        <v>15452.887999999995</v>
      </c>
      <c r="P12" s="199"/>
      <c r="Q12" s="198"/>
      <c r="R12" s="197">
        <f t="shared" si="4"/>
        <v>40243.26699999999</v>
      </c>
      <c r="S12" s="201">
        <f t="shared" si="5"/>
        <v>0.11049547770405203</v>
      </c>
      <c r="T12" s="200">
        <v>26371.531</v>
      </c>
      <c r="U12" s="198">
        <v>17365.126999999997</v>
      </c>
      <c r="V12" s="199"/>
      <c r="W12" s="198"/>
      <c r="X12" s="197">
        <f t="shared" si="6"/>
        <v>43736.657999999996</v>
      </c>
      <c r="Y12" s="196">
        <f t="shared" si="7"/>
        <v>-0.07987329530299281</v>
      </c>
    </row>
    <row r="13" spans="1:25" ht="18.75" customHeight="1">
      <c r="A13" s="204" t="s">
        <v>150</v>
      </c>
      <c r="B13" s="202">
        <v>1642.192</v>
      </c>
      <c r="C13" s="198">
        <v>1433.197</v>
      </c>
      <c r="D13" s="199">
        <v>0</v>
      </c>
      <c r="E13" s="198">
        <v>0</v>
      </c>
      <c r="F13" s="197">
        <f aca="true" t="shared" si="8" ref="F13:F18">SUM(B13:E13)</f>
        <v>3075.389</v>
      </c>
      <c r="G13" s="201">
        <f aca="true" t="shared" si="9" ref="G13:G18">F13/$F$9</f>
        <v>0.07027406159433619</v>
      </c>
      <c r="H13" s="200">
        <v>1681.8059999999998</v>
      </c>
      <c r="I13" s="198">
        <v>1791.983</v>
      </c>
      <c r="J13" s="199">
        <v>10.329</v>
      </c>
      <c r="K13" s="198">
        <v>14.325</v>
      </c>
      <c r="L13" s="197">
        <f aca="true" t="shared" si="10" ref="L13:L18">SUM(H13:K13)</f>
        <v>3498.4429999999998</v>
      </c>
      <c r="M13" s="203">
        <f aca="true" t="shared" si="11" ref="M13:M18">IF(ISERROR(F13/L13-1),"         /0",(F13/L13-1))</f>
        <v>-0.12092636638641807</v>
      </c>
      <c r="N13" s="202">
        <v>12671.868999999995</v>
      </c>
      <c r="O13" s="198">
        <v>9896.434000000003</v>
      </c>
      <c r="P13" s="199">
        <v>17.459999999999997</v>
      </c>
      <c r="Q13" s="198">
        <v>9.966999999999999</v>
      </c>
      <c r="R13" s="197">
        <f aca="true" t="shared" si="12" ref="R13:R18">SUM(N13:Q13)</f>
        <v>22595.73</v>
      </c>
      <c r="S13" s="201">
        <f aca="true" t="shared" si="13" ref="S13:S18">R13/$R$9</f>
        <v>0.062040837301349815</v>
      </c>
      <c r="T13" s="200">
        <v>15186.518999999993</v>
      </c>
      <c r="U13" s="198">
        <v>13569.759999999997</v>
      </c>
      <c r="V13" s="199">
        <v>50.244</v>
      </c>
      <c r="W13" s="198">
        <v>26.899</v>
      </c>
      <c r="X13" s="197">
        <f aca="true" t="shared" si="14" ref="X13:X18">SUM(T13:W13)</f>
        <v>28833.421999999988</v>
      </c>
      <c r="Y13" s="196">
        <f aca="true" t="shared" si="15" ref="Y13:Y18">IF(ISERROR(R13/X13-1),"         /0",IF(R13/X13&gt;5,"  *  ",(R13/X13-1)))</f>
        <v>-0.2163354734654801</v>
      </c>
    </row>
    <row r="14" spans="1:25" ht="18.75" customHeight="1">
      <c r="A14" s="204" t="s">
        <v>463</v>
      </c>
      <c r="B14" s="202">
        <v>0</v>
      </c>
      <c r="C14" s="198">
        <v>0</v>
      </c>
      <c r="D14" s="199">
        <v>1778.1929999999998</v>
      </c>
      <c r="E14" s="198">
        <v>1260.5670000000002</v>
      </c>
      <c r="F14" s="197">
        <f t="shared" si="8"/>
        <v>3038.76</v>
      </c>
      <c r="G14" s="201">
        <f t="shared" si="9"/>
        <v>0.06943707199655233</v>
      </c>
      <c r="H14" s="200"/>
      <c r="I14" s="198"/>
      <c r="J14" s="199"/>
      <c r="K14" s="198"/>
      <c r="L14" s="197">
        <f t="shared" si="10"/>
        <v>0</v>
      </c>
      <c r="M14" s="203" t="str">
        <f t="shared" si="11"/>
        <v>         /0</v>
      </c>
      <c r="N14" s="202"/>
      <c r="O14" s="198"/>
      <c r="P14" s="199">
        <v>1778.1929999999998</v>
      </c>
      <c r="Q14" s="198">
        <v>1260.5670000000002</v>
      </c>
      <c r="R14" s="197">
        <f t="shared" si="12"/>
        <v>3038.76</v>
      </c>
      <c r="S14" s="201">
        <f t="shared" si="13"/>
        <v>0.008343488559911532</v>
      </c>
      <c r="T14" s="200"/>
      <c r="U14" s="198"/>
      <c r="V14" s="199"/>
      <c r="W14" s="198"/>
      <c r="X14" s="197">
        <f t="shared" si="14"/>
        <v>0</v>
      </c>
      <c r="Y14" s="196" t="str">
        <f t="shared" si="15"/>
        <v>         /0</v>
      </c>
    </row>
    <row r="15" spans="1:25" ht="18.75" customHeight="1">
      <c r="A15" s="204" t="s">
        <v>197</v>
      </c>
      <c r="B15" s="202">
        <v>0</v>
      </c>
      <c r="C15" s="198">
        <v>0</v>
      </c>
      <c r="D15" s="199">
        <v>1508.863</v>
      </c>
      <c r="E15" s="198">
        <v>1344.716</v>
      </c>
      <c r="F15" s="197">
        <f t="shared" si="8"/>
        <v>2853.5789999999997</v>
      </c>
      <c r="G15" s="201">
        <f t="shared" si="9"/>
        <v>0.06520560046560102</v>
      </c>
      <c r="H15" s="200"/>
      <c r="I15" s="198"/>
      <c r="J15" s="199">
        <v>39.645</v>
      </c>
      <c r="K15" s="198">
        <v>30.271</v>
      </c>
      <c r="L15" s="197">
        <f t="shared" si="10"/>
        <v>69.916</v>
      </c>
      <c r="M15" s="203">
        <f t="shared" si="11"/>
        <v>39.81439155558098</v>
      </c>
      <c r="N15" s="202"/>
      <c r="O15" s="198"/>
      <c r="P15" s="199">
        <v>10264.057</v>
      </c>
      <c r="Q15" s="198">
        <v>9705.652000000002</v>
      </c>
      <c r="R15" s="197">
        <f t="shared" si="12"/>
        <v>19969.709000000003</v>
      </c>
      <c r="S15" s="201">
        <f t="shared" si="13"/>
        <v>0.05483060149082598</v>
      </c>
      <c r="T15" s="200"/>
      <c r="U15" s="198"/>
      <c r="V15" s="199">
        <v>39.645</v>
      </c>
      <c r="W15" s="198">
        <v>160.577</v>
      </c>
      <c r="X15" s="197">
        <f t="shared" si="14"/>
        <v>200.222</v>
      </c>
      <c r="Y15" s="196" t="str">
        <f t="shared" si="15"/>
        <v>  *  </v>
      </c>
    </row>
    <row r="16" spans="1:25" ht="18.75" customHeight="1">
      <c r="A16" s="204" t="s">
        <v>200</v>
      </c>
      <c r="B16" s="202">
        <v>1673.371</v>
      </c>
      <c r="C16" s="198">
        <v>402.90200000000004</v>
      </c>
      <c r="D16" s="199">
        <v>0</v>
      </c>
      <c r="E16" s="198">
        <v>152.113</v>
      </c>
      <c r="F16" s="197">
        <f t="shared" si="8"/>
        <v>2228.386</v>
      </c>
      <c r="G16" s="201">
        <f t="shared" si="9"/>
        <v>0.05091965114655624</v>
      </c>
      <c r="H16" s="200">
        <v>1713.976</v>
      </c>
      <c r="I16" s="198">
        <v>114.069</v>
      </c>
      <c r="J16" s="199"/>
      <c r="K16" s="198"/>
      <c r="L16" s="197">
        <f t="shared" si="10"/>
        <v>1828.045</v>
      </c>
      <c r="M16" s="203">
        <f t="shared" si="11"/>
        <v>0.2189995322872249</v>
      </c>
      <c r="N16" s="202">
        <v>12414.327000000001</v>
      </c>
      <c r="O16" s="198">
        <v>3527.078</v>
      </c>
      <c r="P16" s="199">
        <v>658.502</v>
      </c>
      <c r="Q16" s="198">
        <v>904.4230000000002</v>
      </c>
      <c r="R16" s="197">
        <f t="shared" si="12"/>
        <v>17504.329999999998</v>
      </c>
      <c r="S16" s="201">
        <f t="shared" si="13"/>
        <v>0.04806143858149909</v>
      </c>
      <c r="T16" s="200">
        <v>7097.595</v>
      </c>
      <c r="U16" s="198">
        <v>2412.5260000000003</v>
      </c>
      <c r="V16" s="199"/>
      <c r="W16" s="198"/>
      <c r="X16" s="197">
        <f t="shared" si="14"/>
        <v>9510.121000000001</v>
      </c>
      <c r="Y16" s="196">
        <f t="shared" si="15"/>
        <v>0.8406001353715684</v>
      </c>
    </row>
    <row r="17" spans="1:25" ht="18.75" customHeight="1">
      <c r="A17" s="204" t="s">
        <v>198</v>
      </c>
      <c r="B17" s="202">
        <v>1322.275</v>
      </c>
      <c r="C17" s="198">
        <v>796.5500000000001</v>
      </c>
      <c r="D17" s="199">
        <v>0</v>
      </c>
      <c r="E17" s="198">
        <v>0</v>
      </c>
      <c r="F17" s="197">
        <f t="shared" si="8"/>
        <v>2118.8250000000003</v>
      </c>
      <c r="G17" s="201">
        <f t="shared" si="9"/>
        <v>0.04841613160404079</v>
      </c>
      <c r="H17" s="200">
        <v>1142.296</v>
      </c>
      <c r="I17" s="198">
        <v>807.7830000000001</v>
      </c>
      <c r="J17" s="199"/>
      <c r="K17" s="198"/>
      <c r="L17" s="197">
        <f t="shared" si="10"/>
        <v>1950.0790000000002</v>
      </c>
      <c r="M17" s="203">
        <f t="shared" si="11"/>
        <v>0.08653290456437923</v>
      </c>
      <c r="N17" s="202">
        <v>10696.133000000002</v>
      </c>
      <c r="O17" s="198">
        <v>6687.737</v>
      </c>
      <c r="P17" s="199"/>
      <c r="Q17" s="198"/>
      <c r="R17" s="197">
        <f t="shared" si="12"/>
        <v>17383.870000000003</v>
      </c>
      <c r="S17" s="201">
        <f t="shared" si="13"/>
        <v>0.047730692937905356</v>
      </c>
      <c r="T17" s="200">
        <v>9437.2</v>
      </c>
      <c r="U17" s="198">
        <v>6117.34</v>
      </c>
      <c r="V17" s="199"/>
      <c r="W17" s="198"/>
      <c r="X17" s="197">
        <f t="shared" si="14"/>
        <v>15554.54</v>
      </c>
      <c r="Y17" s="196">
        <f t="shared" si="15"/>
        <v>0.11760746380156539</v>
      </c>
    </row>
    <row r="18" spans="1:25" ht="18.75" customHeight="1">
      <c r="A18" s="204" t="s">
        <v>199</v>
      </c>
      <c r="B18" s="202">
        <v>1404.105</v>
      </c>
      <c r="C18" s="198">
        <v>706.973</v>
      </c>
      <c r="D18" s="199">
        <v>0</v>
      </c>
      <c r="E18" s="198">
        <v>0</v>
      </c>
      <c r="F18" s="197">
        <f t="shared" si="8"/>
        <v>2111.078</v>
      </c>
      <c r="G18" s="201">
        <f t="shared" si="9"/>
        <v>0.048239109069599995</v>
      </c>
      <c r="H18" s="200">
        <v>1606.654</v>
      </c>
      <c r="I18" s="198">
        <v>896.3280000000001</v>
      </c>
      <c r="J18" s="199"/>
      <c r="K18" s="198"/>
      <c r="L18" s="197">
        <f t="shared" si="10"/>
        <v>2502.982</v>
      </c>
      <c r="M18" s="203">
        <f t="shared" si="11"/>
        <v>-0.15657483753378965</v>
      </c>
      <c r="N18" s="202">
        <v>11024.803</v>
      </c>
      <c r="O18" s="198">
        <v>6090.432000000002</v>
      </c>
      <c r="P18" s="199"/>
      <c r="Q18" s="198"/>
      <c r="R18" s="197">
        <f t="shared" si="12"/>
        <v>17115.235</v>
      </c>
      <c r="S18" s="201">
        <f t="shared" si="13"/>
        <v>0.046993104892356564</v>
      </c>
      <c r="T18" s="200">
        <v>12721.665000000003</v>
      </c>
      <c r="U18" s="198">
        <v>6703.436999999999</v>
      </c>
      <c r="V18" s="199"/>
      <c r="W18" s="198"/>
      <c r="X18" s="197">
        <f t="shared" si="14"/>
        <v>19425.102000000003</v>
      </c>
      <c r="Y18" s="196">
        <f t="shared" si="15"/>
        <v>-0.11891144767219253</v>
      </c>
    </row>
    <row r="19" spans="1:25" ht="18.75" customHeight="1">
      <c r="A19" s="204" t="s">
        <v>165</v>
      </c>
      <c r="B19" s="202">
        <v>959.433</v>
      </c>
      <c r="C19" s="198">
        <v>925.8549999999999</v>
      </c>
      <c r="D19" s="199">
        <v>0</v>
      </c>
      <c r="E19" s="198">
        <v>0</v>
      </c>
      <c r="F19" s="197">
        <f t="shared" si="0"/>
        <v>1885.288</v>
      </c>
      <c r="G19" s="201">
        <f t="shared" si="1"/>
        <v>0.043079703099368205</v>
      </c>
      <c r="H19" s="200">
        <v>1391.801</v>
      </c>
      <c r="I19" s="198">
        <v>1297.4</v>
      </c>
      <c r="J19" s="199"/>
      <c r="K19" s="198"/>
      <c r="L19" s="197">
        <f t="shared" si="2"/>
        <v>2689.201</v>
      </c>
      <c r="M19" s="203">
        <f t="shared" si="3"/>
        <v>-0.29894120967529014</v>
      </c>
      <c r="N19" s="202">
        <v>12745.784999999996</v>
      </c>
      <c r="O19" s="198">
        <v>9719.308999999996</v>
      </c>
      <c r="P19" s="199"/>
      <c r="Q19" s="198"/>
      <c r="R19" s="197">
        <f t="shared" si="4"/>
        <v>22465.09399999999</v>
      </c>
      <c r="S19" s="201">
        <f t="shared" si="5"/>
        <v>0.06168215153099853</v>
      </c>
      <c r="T19" s="200">
        <v>11322.422000000002</v>
      </c>
      <c r="U19" s="198">
        <v>9282.390000000001</v>
      </c>
      <c r="V19" s="199"/>
      <c r="W19" s="198"/>
      <c r="X19" s="197">
        <f t="shared" si="6"/>
        <v>20604.812000000005</v>
      </c>
      <c r="Y19" s="196">
        <f t="shared" si="7"/>
        <v>0.09028386184741621</v>
      </c>
    </row>
    <row r="20" spans="1:25" ht="18.75" customHeight="1">
      <c r="A20" s="204" t="s">
        <v>201</v>
      </c>
      <c r="B20" s="202">
        <v>676.8430000000001</v>
      </c>
      <c r="C20" s="198">
        <v>335.033</v>
      </c>
      <c r="D20" s="199">
        <v>0</v>
      </c>
      <c r="E20" s="198">
        <v>0</v>
      </c>
      <c r="F20" s="197">
        <f t="shared" si="0"/>
        <v>1011.8760000000001</v>
      </c>
      <c r="G20" s="201">
        <f t="shared" si="1"/>
        <v>0.023121834782471595</v>
      </c>
      <c r="H20" s="200">
        <v>404.003</v>
      </c>
      <c r="I20" s="198">
        <v>307.219</v>
      </c>
      <c r="J20" s="199"/>
      <c r="K20" s="198"/>
      <c r="L20" s="197">
        <f t="shared" si="2"/>
        <v>711.222</v>
      </c>
      <c r="M20" s="203">
        <f t="shared" si="3"/>
        <v>0.4227287682327039</v>
      </c>
      <c r="N20" s="202">
        <v>4457.7970000000005</v>
      </c>
      <c r="O20" s="198">
        <v>2105.3890000000006</v>
      </c>
      <c r="P20" s="199"/>
      <c r="Q20" s="198"/>
      <c r="R20" s="197">
        <f t="shared" si="4"/>
        <v>6563.1860000000015</v>
      </c>
      <c r="S20" s="201">
        <f t="shared" si="5"/>
        <v>0.018020464698617702</v>
      </c>
      <c r="T20" s="200">
        <v>3300.6590000000006</v>
      </c>
      <c r="U20" s="198">
        <v>1867.1109999999996</v>
      </c>
      <c r="V20" s="199"/>
      <c r="W20" s="198"/>
      <c r="X20" s="197">
        <f t="shared" si="6"/>
        <v>5167.77</v>
      </c>
      <c r="Y20" s="196">
        <f t="shared" si="7"/>
        <v>0.2700228531842557</v>
      </c>
    </row>
    <row r="21" spans="1:25" ht="18.75" customHeight="1">
      <c r="A21" s="204" t="s">
        <v>206</v>
      </c>
      <c r="B21" s="202">
        <v>550.376</v>
      </c>
      <c r="C21" s="198">
        <v>262.63</v>
      </c>
      <c r="D21" s="199">
        <v>0</v>
      </c>
      <c r="E21" s="198">
        <v>0</v>
      </c>
      <c r="F21" s="197">
        <f t="shared" si="0"/>
        <v>813.006</v>
      </c>
      <c r="G21" s="201">
        <f t="shared" si="1"/>
        <v>0.018577563267789827</v>
      </c>
      <c r="H21" s="200"/>
      <c r="I21" s="198"/>
      <c r="J21" s="199"/>
      <c r="K21" s="198"/>
      <c r="L21" s="197">
        <f t="shared" si="2"/>
        <v>0</v>
      </c>
      <c r="M21" s="203" t="s">
        <v>51</v>
      </c>
      <c r="N21" s="202">
        <v>930.0320000000002</v>
      </c>
      <c r="O21" s="198">
        <v>337.502</v>
      </c>
      <c r="P21" s="199"/>
      <c r="Q21" s="198"/>
      <c r="R21" s="197">
        <f t="shared" si="4"/>
        <v>1267.534</v>
      </c>
      <c r="S21" s="201">
        <f t="shared" si="5"/>
        <v>0.003480253599592894</v>
      </c>
      <c r="T21" s="200">
        <v>0</v>
      </c>
      <c r="U21" s="198">
        <v>0</v>
      </c>
      <c r="V21" s="199">
        <v>4.693</v>
      </c>
      <c r="W21" s="198">
        <v>4.568</v>
      </c>
      <c r="X21" s="197">
        <f t="shared" si="6"/>
        <v>9.261</v>
      </c>
      <c r="Y21" s="196" t="str">
        <f t="shared" si="7"/>
        <v>  *  </v>
      </c>
    </row>
    <row r="22" spans="1:25" ht="18.75" customHeight="1">
      <c r="A22" s="204" t="s">
        <v>164</v>
      </c>
      <c r="B22" s="202">
        <v>394.348</v>
      </c>
      <c r="C22" s="198">
        <v>383.85499999999996</v>
      </c>
      <c r="D22" s="199">
        <v>0</v>
      </c>
      <c r="E22" s="198">
        <v>0</v>
      </c>
      <c r="F22" s="197">
        <f t="shared" si="0"/>
        <v>778.203</v>
      </c>
      <c r="G22" s="201">
        <f t="shared" si="1"/>
        <v>0.0177822986148735</v>
      </c>
      <c r="H22" s="200">
        <v>143.653</v>
      </c>
      <c r="I22" s="198">
        <v>147.688</v>
      </c>
      <c r="J22" s="199"/>
      <c r="K22" s="198"/>
      <c r="L22" s="197">
        <f t="shared" si="2"/>
        <v>291.341</v>
      </c>
      <c r="M22" s="203">
        <f t="shared" si="3"/>
        <v>1.6711070532468821</v>
      </c>
      <c r="N22" s="202">
        <v>3506.896000000001</v>
      </c>
      <c r="O22" s="198">
        <v>2309.0979999999995</v>
      </c>
      <c r="P22" s="199"/>
      <c r="Q22" s="198"/>
      <c r="R22" s="197">
        <f t="shared" si="4"/>
        <v>5815.994000000001</v>
      </c>
      <c r="S22" s="201">
        <f t="shared" si="5"/>
        <v>0.015968908174227022</v>
      </c>
      <c r="T22" s="200">
        <v>2695.046999999999</v>
      </c>
      <c r="U22" s="198">
        <v>2214.6550000000007</v>
      </c>
      <c r="V22" s="199"/>
      <c r="W22" s="198"/>
      <c r="X22" s="197">
        <f t="shared" si="6"/>
        <v>4909.701999999999</v>
      </c>
      <c r="Y22" s="196">
        <f t="shared" si="7"/>
        <v>0.18459205874409523</v>
      </c>
    </row>
    <row r="23" spans="1:25" ht="18.75" customHeight="1">
      <c r="A23" s="204" t="s">
        <v>171</v>
      </c>
      <c r="B23" s="202">
        <v>154.308</v>
      </c>
      <c r="C23" s="198">
        <v>479.72499999999997</v>
      </c>
      <c r="D23" s="199">
        <v>0</v>
      </c>
      <c r="E23" s="198">
        <v>0</v>
      </c>
      <c r="F23" s="197">
        <f t="shared" si="0"/>
        <v>634.0329999999999</v>
      </c>
      <c r="G23" s="201">
        <f t="shared" si="1"/>
        <v>0.014487947409203113</v>
      </c>
      <c r="H23" s="200">
        <v>180.864</v>
      </c>
      <c r="I23" s="198">
        <v>715.9960000000001</v>
      </c>
      <c r="J23" s="199"/>
      <c r="K23" s="198"/>
      <c r="L23" s="197">
        <f t="shared" si="2"/>
        <v>896.8600000000001</v>
      </c>
      <c r="M23" s="203">
        <f t="shared" si="3"/>
        <v>-0.29305242735767034</v>
      </c>
      <c r="N23" s="202">
        <v>1437.145</v>
      </c>
      <c r="O23" s="198">
        <v>4061.4139999999998</v>
      </c>
      <c r="P23" s="199"/>
      <c r="Q23" s="198"/>
      <c r="R23" s="197">
        <f t="shared" si="4"/>
        <v>5498.558999999999</v>
      </c>
      <c r="S23" s="201">
        <f t="shared" si="5"/>
        <v>0.015097330527089529</v>
      </c>
      <c r="T23" s="200">
        <v>1236.401</v>
      </c>
      <c r="U23" s="198">
        <v>3262.648</v>
      </c>
      <c r="V23" s="199"/>
      <c r="W23" s="198"/>
      <c r="X23" s="197">
        <f t="shared" si="6"/>
        <v>4499.049</v>
      </c>
      <c r="Y23" s="196">
        <f t="shared" si="7"/>
        <v>0.22216028320651748</v>
      </c>
    </row>
    <row r="24" spans="1:25" ht="18.75" customHeight="1">
      <c r="A24" s="204" t="s">
        <v>203</v>
      </c>
      <c r="B24" s="202">
        <v>360.891</v>
      </c>
      <c r="C24" s="198">
        <v>226.842</v>
      </c>
      <c r="D24" s="199">
        <v>0</v>
      </c>
      <c r="E24" s="198">
        <v>0</v>
      </c>
      <c r="F24" s="197">
        <f t="shared" si="0"/>
        <v>587.7330000000001</v>
      </c>
      <c r="G24" s="201">
        <f t="shared" si="1"/>
        <v>0.013429970986767526</v>
      </c>
      <c r="H24" s="200">
        <v>341.27</v>
      </c>
      <c r="I24" s="198">
        <v>190.056</v>
      </c>
      <c r="J24" s="199"/>
      <c r="K24" s="198"/>
      <c r="L24" s="197">
        <f t="shared" si="2"/>
        <v>531.326</v>
      </c>
      <c r="M24" s="203">
        <f t="shared" si="3"/>
        <v>0.10616269484271434</v>
      </c>
      <c r="N24" s="202">
        <v>2408.479</v>
      </c>
      <c r="O24" s="198">
        <v>1265.003</v>
      </c>
      <c r="P24" s="199"/>
      <c r="Q24" s="198"/>
      <c r="R24" s="197">
        <f t="shared" si="4"/>
        <v>3673.482</v>
      </c>
      <c r="S24" s="201">
        <f t="shared" si="5"/>
        <v>0.010086237492280051</v>
      </c>
      <c r="T24" s="200">
        <v>2682.432</v>
      </c>
      <c r="U24" s="198">
        <v>1216.127</v>
      </c>
      <c r="V24" s="199"/>
      <c r="W24" s="198"/>
      <c r="X24" s="197">
        <f t="shared" si="6"/>
        <v>3898.5589999999997</v>
      </c>
      <c r="Y24" s="196">
        <f t="shared" si="7"/>
        <v>-0.057733383026908114</v>
      </c>
    </row>
    <row r="25" spans="1:25" ht="18.75" customHeight="1">
      <c r="A25" s="204" t="s">
        <v>152</v>
      </c>
      <c r="B25" s="202">
        <v>297.922</v>
      </c>
      <c r="C25" s="198">
        <v>160.446</v>
      </c>
      <c r="D25" s="199">
        <v>0</v>
      </c>
      <c r="E25" s="198">
        <v>0.745</v>
      </c>
      <c r="F25" s="197">
        <f t="shared" si="0"/>
        <v>459.11300000000006</v>
      </c>
      <c r="G25" s="201">
        <f t="shared" si="1"/>
        <v>0.01049094447588922</v>
      </c>
      <c r="H25" s="200">
        <v>232.179</v>
      </c>
      <c r="I25" s="198">
        <v>111.59400000000001</v>
      </c>
      <c r="J25" s="199">
        <v>0.25</v>
      </c>
      <c r="K25" s="198">
        <v>0</v>
      </c>
      <c r="L25" s="197">
        <f t="shared" si="2"/>
        <v>344.023</v>
      </c>
      <c r="M25" s="203">
        <f t="shared" si="3"/>
        <v>0.3345415858823393</v>
      </c>
      <c r="N25" s="202">
        <v>2503.098</v>
      </c>
      <c r="O25" s="198">
        <v>1023.0509999999999</v>
      </c>
      <c r="P25" s="199">
        <v>1.4789999999999999</v>
      </c>
      <c r="Q25" s="198">
        <v>1.208</v>
      </c>
      <c r="R25" s="197">
        <f t="shared" si="4"/>
        <v>3528.836</v>
      </c>
      <c r="S25" s="201">
        <f t="shared" si="5"/>
        <v>0.009689084625243179</v>
      </c>
      <c r="T25" s="200">
        <v>1602.8970000000008</v>
      </c>
      <c r="U25" s="198">
        <v>679.2779999999999</v>
      </c>
      <c r="V25" s="199">
        <v>0.25</v>
      </c>
      <c r="W25" s="198">
        <v>1.895</v>
      </c>
      <c r="X25" s="197">
        <f t="shared" si="6"/>
        <v>2284.3200000000006</v>
      </c>
      <c r="Y25" s="196">
        <f t="shared" si="7"/>
        <v>0.5448080829305872</v>
      </c>
    </row>
    <row r="26" spans="1:25" ht="18.75" customHeight="1">
      <c r="A26" s="204" t="s">
        <v>444</v>
      </c>
      <c r="B26" s="202">
        <v>173.03299999999996</v>
      </c>
      <c r="C26" s="198">
        <v>214.447</v>
      </c>
      <c r="D26" s="199">
        <v>0</v>
      </c>
      <c r="E26" s="198">
        <v>0</v>
      </c>
      <c r="F26" s="197">
        <f t="shared" si="0"/>
        <v>387.47999999999996</v>
      </c>
      <c r="G26" s="201">
        <f t="shared" si="1"/>
        <v>0.008854097282188817</v>
      </c>
      <c r="H26" s="200"/>
      <c r="I26" s="198"/>
      <c r="J26" s="199"/>
      <c r="K26" s="198"/>
      <c r="L26" s="197">
        <f t="shared" si="2"/>
        <v>0</v>
      </c>
      <c r="M26" s="203" t="str">
        <f t="shared" si="3"/>
        <v>         /0</v>
      </c>
      <c r="N26" s="202">
        <v>1381.4210000000005</v>
      </c>
      <c r="O26" s="198">
        <v>1152.9029999999998</v>
      </c>
      <c r="P26" s="199"/>
      <c r="Q26" s="198"/>
      <c r="R26" s="197">
        <f t="shared" si="4"/>
        <v>2534.3240000000005</v>
      </c>
      <c r="S26" s="201">
        <f t="shared" si="5"/>
        <v>0.006958464406899273</v>
      </c>
      <c r="T26" s="200"/>
      <c r="U26" s="198"/>
      <c r="V26" s="199"/>
      <c r="W26" s="198"/>
      <c r="X26" s="197">
        <f t="shared" si="6"/>
        <v>0</v>
      </c>
      <c r="Y26" s="196" t="str">
        <f t="shared" si="7"/>
        <v>         /0</v>
      </c>
    </row>
    <row r="27" spans="1:25" ht="18.75" customHeight="1">
      <c r="A27" s="204" t="s">
        <v>204</v>
      </c>
      <c r="B27" s="202">
        <v>262.626</v>
      </c>
      <c r="C27" s="198">
        <v>104.794</v>
      </c>
      <c r="D27" s="199">
        <v>0</v>
      </c>
      <c r="E27" s="198">
        <v>0</v>
      </c>
      <c r="F27" s="197">
        <f t="shared" si="0"/>
        <v>367.41999999999996</v>
      </c>
      <c r="G27" s="201">
        <f t="shared" si="1"/>
        <v>0.008395717000675687</v>
      </c>
      <c r="H27" s="200">
        <v>350.999</v>
      </c>
      <c r="I27" s="198">
        <v>103.465</v>
      </c>
      <c r="J27" s="199"/>
      <c r="K27" s="198"/>
      <c r="L27" s="197">
        <f t="shared" si="2"/>
        <v>454.46400000000006</v>
      </c>
      <c r="M27" s="203">
        <f t="shared" si="3"/>
        <v>-0.19153112237713021</v>
      </c>
      <c r="N27" s="202">
        <v>2034.883</v>
      </c>
      <c r="O27" s="198">
        <v>675.9730000000001</v>
      </c>
      <c r="P27" s="199"/>
      <c r="Q27" s="198"/>
      <c r="R27" s="197">
        <f t="shared" si="4"/>
        <v>2710.856</v>
      </c>
      <c r="S27" s="201">
        <f t="shared" si="5"/>
        <v>0.007443166299269286</v>
      </c>
      <c r="T27" s="200">
        <v>2763.2209999999995</v>
      </c>
      <c r="U27" s="198">
        <v>713.3870000000001</v>
      </c>
      <c r="V27" s="199"/>
      <c r="W27" s="198"/>
      <c r="X27" s="197">
        <f t="shared" si="6"/>
        <v>3476.6079999999997</v>
      </c>
      <c r="Y27" s="196">
        <f t="shared" si="7"/>
        <v>-0.22025836677589172</v>
      </c>
    </row>
    <row r="28" spans="1:25" ht="18.75" customHeight="1">
      <c r="A28" s="204" t="s">
        <v>182</v>
      </c>
      <c r="B28" s="202">
        <v>203.425</v>
      </c>
      <c r="C28" s="198">
        <v>162.228</v>
      </c>
      <c r="D28" s="199">
        <v>0</v>
      </c>
      <c r="E28" s="198">
        <v>0</v>
      </c>
      <c r="F28" s="197">
        <f t="shared" si="0"/>
        <v>365.653</v>
      </c>
      <c r="G28" s="201">
        <f t="shared" si="1"/>
        <v>0.00835534023310671</v>
      </c>
      <c r="H28" s="200">
        <v>119.92599999999999</v>
      </c>
      <c r="I28" s="198">
        <v>178.29</v>
      </c>
      <c r="J28" s="199"/>
      <c r="K28" s="198"/>
      <c r="L28" s="197">
        <f t="shared" si="2"/>
        <v>298.216</v>
      </c>
      <c r="M28" s="203">
        <f t="shared" si="3"/>
        <v>0.22613474796791588</v>
      </c>
      <c r="N28" s="202">
        <v>1104.67</v>
      </c>
      <c r="O28" s="198">
        <v>1245.573</v>
      </c>
      <c r="P28" s="199"/>
      <c r="Q28" s="198"/>
      <c r="R28" s="197">
        <f t="shared" si="4"/>
        <v>2350.2430000000004</v>
      </c>
      <c r="S28" s="201">
        <f t="shared" si="5"/>
        <v>0.006453035311611367</v>
      </c>
      <c r="T28" s="200">
        <v>905.1219999999998</v>
      </c>
      <c r="U28" s="198">
        <v>1168.359</v>
      </c>
      <c r="V28" s="199"/>
      <c r="W28" s="198"/>
      <c r="X28" s="197">
        <f t="shared" si="6"/>
        <v>2073.4809999999998</v>
      </c>
      <c r="Y28" s="196">
        <f t="shared" si="7"/>
        <v>0.13347698869678615</v>
      </c>
    </row>
    <row r="29" spans="1:25" ht="18.75" customHeight="1">
      <c r="A29" s="204" t="s">
        <v>205</v>
      </c>
      <c r="B29" s="202">
        <v>0</v>
      </c>
      <c r="C29" s="198">
        <v>0</v>
      </c>
      <c r="D29" s="199">
        <v>311.125</v>
      </c>
      <c r="E29" s="198">
        <v>19.56</v>
      </c>
      <c r="F29" s="197">
        <f t="shared" si="0"/>
        <v>330.685</v>
      </c>
      <c r="G29" s="201">
        <f t="shared" si="1"/>
        <v>0.007556305253846932</v>
      </c>
      <c r="H29" s="200"/>
      <c r="I29" s="198"/>
      <c r="J29" s="199">
        <v>114.445</v>
      </c>
      <c r="K29" s="198">
        <v>81.403</v>
      </c>
      <c r="L29" s="197">
        <f t="shared" si="2"/>
        <v>195.848</v>
      </c>
      <c r="M29" s="203">
        <f t="shared" si="3"/>
        <v>0.6884777991095135</v>
      </c>
      <c r="N29" s="202"/>
      <c r="O29" s="198"/>
      <c r="P29" s="199">
        <v>2163.3810000000003</v>
      </c>
      <c r="Q29" s="198">
        <v>171.174</v>
      </c>
      <c r="R29" s="197">
        <f t="shared" si="4"/>
        <v>2334.5550000000003</v>
      </c>
      <c r="S29" s="201">
        <f t="shared" si="5"/>
        <v>0.006409960949526868</v>
      </c>
      <c r="T29" s="200"/>
      <c r="U29" s="198"/>
      <c r="V29" s="199">
        <v>545.9089999999999</v>
      </c>
      <c r="W29" s="198">
        <v>306.15500000000003</v>
      </c>
      <c r="X29" s="197">
        <f t="shared" si="6"/>
        <v>852.0639999999999</v>
      </c>
      <c r="Y29" s="196">
        <f t="shared" si="7"/>
        <v>1.7398822154204385</v>
      </c>
    </row>
    <row r="30" spans="1:25" ht="18.75" customHeight="1">
      <c r="A30" s="204" t="s">
        <v>170</v>
      </c>
      <c r="B30" s="202">
        <v>149.344</v>
      </c>
      <c r="C30" s="198">
        <v>116.41000000000001</v>
      </c>
      <c r="D30" s="199">
        <v>0</v>
      </c>
      <c r="E30" s="198">
        <v>0</v>
      </c>
      <c r="F30" s="197">
        <f t="shared" si="0"/>
        <v>265.754</v>
      </c>
      <c r="G30" s="201">
        <f t="shared" si="1"/>
        <v>0.006072601861078784</v>
      </c>
      <c r="H30" s="200">
        <v>177.38299999999995</v>
      </c>
      <c r="I30" s="198">
        <v>144.693</v>
      </c>
      <c r="J30" s="199"/>
      <c r="K30" s="198"/>
      <c r="L30" s="197">
        <f t="shared" si="2"/>
        <v>322.07599999999996</v>
      </c>
      <c r="M30" s="203">
        <f t="shared" si="3"/>
        <v>-0.174871769396043</v>
      </c>
      <c r="N30" s="202">
        <v>1518.557</v>
      </c>
      <c r="O30" s="198">
        <v>776.203</v>
      </c>
      <c r="P30" s="199"/>
      <c r="Q30" s="198"/>
      <c r="R30" s="197">
        <f t="shared" si="4"/>
        <v>2294.76</v>
      </c>
      <c r="S30" s="201">
        <f t="shared" si="5"/>
        <v>0.006300696273395262</v>
      </c>
      <c r="T30" s="200">
        <v>1981.1849999999993</v>
      </c>
      <c r="U30" s="198">
        <v>1223.7759999999998</v>
      </c>
      <c r="V30" s="199"/>
      <c r="W30" s="198"/>
      <c r="X30" s="197">
        <f t="shared" si="6"/>
        <v>3204.9609999999993</v>
      </c>
      <c r="Y30" s="196">
        <f t="shared" si="7"/>
        <v>-0.28399752758301877</v>
      </c>
    </row>
    <row r="31" spans="1:25" ht="18.75" customHeight="1">
      <c r="A31" s="204" t="s">
        <v>172</v>
      </c>
      <c r="B31" s="202">
        <v>69.385</v>
      </c>
      <c r="C31" s="198">
        <v>195.921</v>
      </c>
      <c r="D31" s="199">
        <v>0</v>
      </c>
      <c r="E31" s="198">
        <v>0</v>
      </c>
      <c r="F31" s="197">
        <f t="shared" si="0"/>
        <v>265.306</v>
      </c>
      <c r="G31" s="201">
        <f t="shared" si="1"/>
        <v>0.006062364853794741</v>
      </c>
      <c r="H31" s="200">
        <v>57.175</v>
      </c>
      <c r="I31" s="198">
        <v>99.381</v>
      </c>
      <c r="J31" s="199"/>
      <c r="K31" s="198"/>
      <c r="L31" s="197">
        <f t="shared" si="2"/>
        <v>156.55599999999998</v>
      </c>
      <c r="M31" s="203">
        <f t="shared" si="3"/>
        <v>0.6946396177725542</v>
      </c>
      <c r="N31" s="202">
        <v>667.029</v>
      </c>
      <c r="O31" s="198">
        <v>1603.2990000000002</v>
      </c>
      <c r="P31" s="199">
        <v>0</v>
      </c>
      <c r="Q31" s="198">
        <v>0.03</v>
      </c>
      <c r="R31" s="197">
        <f t="shared" si="4"/>
        <v>2270.3580000000006</v>
      </c>
      <c r="S31" s="201">
        <f t="shared" si="5"/>
        <v>0.0062336959812237976</v>
      </c>
      <c r="T31" s="200">
        <v>157.35199999999998</v>
      </c>
      <c r="U31" s="198">
        <v>281.553</v>
      </c>
      <c r="V31" s="199">
        <v>1</v>
      </c>
      <c r="W31" s="198">
        <v>1</v>
      </c>
      <c r="X31" s="197">
        <f t="shared" si="6"/>
        <v>440.905</v>
      </c>
      <c r="Y31" s="196" t="str">
        <f t="shared" si="7"/>
        <v>  *  </v>
      </c>
    </row>
    <row r="32" spans="1:25" ht="18.75" customHeight="1">
      <c r="A32" s="204" t="s">
        <v>179</v>
      </c>
      <c r="B32" s="202">
        <v>6.897</v>
      </c>
      <c r="C32" s="198">
        <v>208.76899999999998</v>
      </c>
      <c r="D32" s="199">
        <v>0</v>
      </c>
      <c r="E32" s="198">
        <v>0</v>
      </c>
      <c r="F32" s="197">
        <f t="shared" si="0"/>
        <v>215.66599999999997</v>
      </c>
      <c r="G32" s="201">
        <f t="shared" si="1"/>
        <v>0.004928067885982589</v>
      </c>
      <c r="H32" s="200">
        <v>9.799</v>
      </c>
      <c r="I32" s="198">
        <v>373.504</v>
      </c>
      <c r="J32" s="199"/>
      <c r="K32" s="198"/>
      <c r="L32" s="197">
        <f t="shared" si="2"/>
        <v>383.303</v>
      </c>
      <c r="M32" s="203">
        <f t="shared" si="3"/>
        <v>-0.43734852062206664</v>
      </c>
      <c r="N32" s="202">
        <v>108.39500000000001</v>
      </c>
      <c r="O32" s="198">
        <v>1970.3059999999998</v>
      </c>
      <c r="P32" s="199"/>
      <c r="Q32" s="198"/>
      <c r="R32" s="197">
        <f t="shared" si="4"/>
        <v>2078.701</v>
      </c>
      <c r="S32" s="201">
        <f t="shared" si="5"/>
        <v>0.005707465549426956</v>
      </c>
      <c r="T32" s="200">
        <v>153.482</v>
      </c>
      <c r="U32" s="198">
        <v>2235.654</v>
      </c>
      <c r="V32" s="199"/>
      <c r="W32" s="198"/>
      <c r="X32" s="197">
        <f t="shared" si="6"/>
        <v>2389.136</v>
      </c>
      <c r="Y32" s="196">
        <f t="shared" si="7"/>
        <v>-0.12993609405241058</v>
      </c>
    </row>
    <row r="33" spans="1:25" ht="18.75" customHeight="1">
      <c r="A33" s="204" t="s">
        <v>181</v>
      </c>
      <c r="B33" s="202">
        <v>16.42</v>
      </c>
      <c r="C33" s="198">
        <v>177.318</v>
      </c>
      <c r="D33" s="199">
        <v>0</v>
      </c>
      <c r="E33" s="198">
        <v>0</v>
      </c>
      <c r="F33" s="197">
        <f t="shared" si="0"/>
        <v>193.738</v>
      </c>
      <c r="G33" s="201">
        <f t="shared" si="1"/>
        <v>0.004427002940169034</v>
      </c>
      <c r="H33" s="200"/>
      <c r="I33" s="198"/>
      <c r="J33" s="199"/>
      <c r="K33" s="198"/>
      <c r="L33" s="197">
        <f t="shared" si="2"/>
        <v>0</v>
      </c>
      <c r="M33" s="203" t="str">
        <f t="shared" si="3"/>
        <v>         /0</v>
      </c>
      <c r="N33" s="202">
        <v>431.271</v>
      </c>
      <c r="O33" s="198">
        <v>1440.182</v>
      </c>
      <c r="P33" s="199"/>
      <c r="Q33" s="198"/>
      <c r="R33" s="197">
        <f t="shared" si="4"/>
        <v>1871.453</v>
      </c>
      <c r="S33" s="201">
        <f t="shared" si="5"/>
        <v>0.005138427087335661</v>
      </c>
      <c r="T33" s="200"/>
      <c r="U33" s="198"/>
      <c r="V33" s="199"/>
      <c r="W33" s="198"/>
      <c r="X33" s="197">
        <f t="shared" si="6"/>
        <v>0</v>
      </c>
      <c r="Y33" s="196" t="str">
        <f t="shared" si="7"/>
        <v>         /0</v>
      </c>
    </row>
    <row r="34" spans="1:25" ht="18.75" customHeight="1">
      <c r="A34" s="204" t="s">
        <v>189</v>
      </c>
      <c r="B34" s="202">
        <v>111.782</v>
      </c>
      <c r="C34" s="198">
        <v>58.452</v>
      </c>
      <c r="D34" s="199">
        <v>0</v>
      </c>
      <c r="E34" s="198">
        <v>0</v>
      </c>
      <c r="F34" s="197">
        <f t="shared" si="0"/>
        <v>170.23399999999998</v>
      </c>
      <c r="G34" s="201">
        <f t="shared" si="1"/>
        <v>0.0038899256651598307</v>
      </c>
      <c r="H34" s="200">
        <v>71.023</v>
      </c>
      <c r="I34" s="198">
        <v>15.082</v>
      </c>
      <c r="J34" s="199"/>
      <c r="K34" s="198"/>
      <c r="L34" s="197">
        <f t="shared" si="2"/>
        <v>86.10499999999999</v>
      </c>
      <c r="M34" s="203">
        <f t="shared" si="3"/>
        <v>0.9770512746065849</v>
      </c>
      <c r="N34" s="202">
        <v>649.8240000000001</v>
      </c>
      <c r="O34" s="198">
        <v>504.1540000000001</v>
      </c>
      <c r="P34" s="199"/>
      <c r="Q34" s="198"/>
      <c r="R34" s="197">
        <f t="shared" si="4"/>
        <v>1153.978</v>
      </c>
      <c r="S34" s="201">
        <f t="shared" si="5"/>
        <v>0.003168464189797677</v>
      </c>
      <c r="T34" s="200">
        <v>122.90799999999999</v>
      </c>
      <c r="U34" s="198">
        <v>44.46</v>
      </c>
      <c r="V34" s="199"/>
      <c r="W34" s="198"/>
      <c r="X34" s="197">
        <f t="shared" si="6"/>
        <v>167.368</v>
      </c>
      <c r="Y34" s="196" t="str">
        <f t="shared" si="7"/>
        <v>  *  </v>
      </c>
    </row>
    <row r="35" spans="1:25" ht="18.75" customHeight="1">
      <c r="A35" s="204" t="s">
        <v>174</v>
      </c>
      <c r="B35" s="202">
        <v>91.41600000000001</v>
      </c>
      <c r="C35" s="198">
        <v>78.065</v>
      </c>
      <c r="D35" s="199">
        <v>0</v>
      </c>
      <c r="E35" s="198">
        <v>0</v>
      </c>
      <c r="F35" s="197">
        <f t="shared" si="0"/>
        <v>169.481</v>
      </c>
      <c r="G35" s="201">
        <f t="shared" si="1"/>
        <v>0.0038727192667560727</v>
      </c>
      <c r="H35" s="200">
        <v>140.185</v>
      </c>
      <c r="I35" s="198">
        <v>79.788</v>
      </c>
      <c r="J35" s="199"/>
      <c r="K35" s="198"/>
      <c r="L35" s="197">
        <f t="shared" si="2"/>
        <v>219.973</v>
      </c>
      <c r="M35" s="203">
        <f t="shared" si="3"/>
        <v>-0.2295372613911708</v>
      </c>
      <c r="N35" s="202">
        <v>935.4629999999996</v>
      </c>
      <c r="O35" s="198">
        <v>752.7600000000003</v>
      </c>
      <c r="P35" s="199"/>
      <c r="Q35" s="198"/>
      <c r="R35" s="197">
        <f t="shared" si="4"/>
        <v>1688.223</v>
      </c>
      <c r="S35" s="201">
        <f t="shared" si="5"/>
        <v>0.004635334573009887</v>
      </c>
      <c r="T35" s="200">
        <v>1091.8180000000002</v>
      </c>
      <c r="U35" s="198">
        <v>528.533</v>
      </c>
      <c r="V35" s="199"/>
      <c r="W35" s="198"/>
      <c r="X35" s="197">
        <f t="shared" si="6"/>
        <v>1620.351</v>
      </c>
      <c r="Y35" s="196">
        <f t="shared" si="7"/>
        <v>0.0418872207318044</v>
      </c>
    </row>
    <row r="36" spans="1:25" ht="18.75" customHeight="1">
      <c r="A36" s="204" t="s">
        <v>186</v>
      </c>
      <c r="B36" s="202">
        <v>71.1</v>
      </c>
      <c r="C36" s="198">
        <v>87.234</v>
      </c>
      <c r="D36" s="199">
        <v>0</v>
      </c>
      <c r="E36" s="198">
        <v>0</v>
      </c>
      <c r="F36" s="197">
        <f t="shared" si="0"/>
        <v>158.334</v>
      </c>
      <c r="G36" s="201">
        <f t="shared" si="1"/>
        <v>0.0036180051591774656</v>
      </c>
      <c r="H36" s="200">
        <v>93.691</v>
      </c>
      <c r="I36" s="198">
        <v>135.773</v>
      </c>
      <c r="J36" s="199"/>
      <c r="K36" s="198"/>
      <c r="L36" s="197">
        <f t="shared" si="2"/>
        <v>229.464</v>
      </c>
      <c r="M36" s="203">
        <f t="shared" si="3"/>
        <v>-0.3099832653488128</v>
      </c>
      <c r="N36" s="202">
        <v>623.08</v>
      </c>
      <c r="O36" s="198">
        <v>587.503</v>
      </c>
      <c r="P36" s="199"/>
      <c r="Q36" s="198"/>
      <c r="R36" s="197">
        <f t="shared" si="4"/>
        <v>1210.583</v>
      </c>
      <c r="S36" s="201">
        <f t="shared" si="5"/>
        <v>0.003323883890574899</v>
      </c>
      <c r="T36" s="200">
        <v>645.808</v>
      </c>
      <c r="U36" s="198">
        <v>638.6750000000001</v>
      </c>
      <c r="V36" s="199"/>
      <c r="W36" s="198"/>
      <c r="X36" s="197">
        <f t="shared" si="6"/>
        <v>1284.4830000000002</v>
      </c>
      <c r="Y36" s="196">
        <f t="shared" si="7"/>
        <v>-0.05753287509449334</v>
      </c>
    </row>
    <row r="37" spans="1:25" ht="18.75" customHeight="1">
      <c r="A37" s="204" t="s">
        <v>176</v>
      </c>
      <c r="B37" s="202">
        <v>55.786</v>
      </c>
      <c r="C37" s="198">
        <v>41.959</v>
      </c>
      <c r="D37" s="199">
        <v>0</v>
      </c>
      <c r="E37" s="198">
        <v>0</v>
      </c>
      <c r="F37" s="197">
        <f t="shared" si="0"/>
        <v>97.745</v>
      </c>
      <c r="G37" s="201">
        <f t="shared" si="1"/>
        <v>0.002233518475398849</v>
      </c>
      <c r="H37" s="200">
        <v>115.45099999999996</v>
      </c>
      <c r="I37" s="198">
        <v>67.357</v>
      </c>
      <c r="J37" s="199"/>
      <c r="K37" s="198"/>
      <c r="L37" s="197">
        <f t="shared" si="2"/>
        <v>182.80799999999996</v>
      </c>
      <c r="M37" s="203">
        <f t="shared" si="3"/>
        <v>-0.46531333420856846</v>
      </c>
      <c r="N37" s="202">
        <v>640.9959999999998</v>
      </c>
      <c r="O37" s="198">
        <v>401.63700000000006</v>
      </c>
      <c r="P37" s="199"/>
      <c r="Q37" s="198"/>
      <c r="R37" s="197">
        <f t="shared" si="4"/>
        <v>1042.6329999999998</v>
      </c>
      <c r="S37" s="201">
        <f t="shared" si="5"/>
        <v>0.002862745497402308</v>
      </c>
      <c r="T37" s="200">
        <v>1133.3469999999988</v>
      </c>
      <c r="U37" s="198">
        <v>549.528</v>
      </c>
      <c r="V37" s="199"/>
      <c r="W37" s="198"/>
      <c r="X37" s="197">
        <f t="shared" si="6"/>
        <v>1682.8749999999989</v>
      </c>
      <c r="Y37" s="196">
        <f t="shared" si="7"/>
        <v>-0.3804453687885312</v>
      </c>
    </row>
    <row r="38" spans="1:25" ht="18.75" customHeight="1">
      <c r="A38" s="204" t="s">
        <v>178</v>
      </c>
      <c r="B38" s="202">
        <v>49.73800000000001</v>
      </c>
      <c r="C38" s="198">
        <v>34.832</v>
      </c>
      <c r="D38" s="199">
        <v>0</v>
      </c>
      <c r="E38" s="198">
        <v>0</v>
      </c>
      <c r="F38" s="197">
        <f t="shared" si="0"/>
        <v>84.57000000000001</v>
      </c>
      <c r="G38" s="201">
        <f t="shared" si="1"/>
        <v>0.0019324636294898018</v>
      </c>
      <c r="H38" s="200">
        <v>62.213</v>
      </c>
      <c r="I38" s="198">
        <v>52.00000000000001</v>
      </c>
      <c r="J38" s="199"/>
      <c r="K38" s="198"/>
      <c r="L38" s="197">
        <f t="shared" si="2"/>
        <v>114.21300000000001</v>
      </c>
      <c r="M38" s="203">
        <f t="shared" si="3"/>
        <v>-0.25954138320506426</v>
      </c>
      <c r="N38" s="202">
        <v>446.707</v>
      </c>
      <c r="O38" s="198">
        <v>347.91299999999995</v>
      </c>
      <c r="P38" s="199"/>
      <c r="Q38" s="198"/>
      <c r="R38" s="197">
        <f t="shared" si="4"/>
        <v>794.6199999999999</v>
      </c>
      <c r="S38" s="201">
        <f t="shared" si="5"/>
        <v>0.0021817790412789755</v>
      </c>
      <c r="T38" s="200">
        <v>448.487</v>
      </c>
      <c r="U38" s="198">
        <v>354.51499999999993</v>
      </c>
      <c r="V38" s="199"/>
      <c r="W38" s="198"/>
      <c r="X38" s="197">
        <f t="shared" si="6"/>
        <v>803.002</v>
      </c>
      <c r="Y38" s="196">
        <f t="shared" si="7"/>
        <v>-0.010438330166052001</v>
      </c>
    </row>
    <row r="39" spans="1:25" ht="18.75" customHeight="1">
      <c r="A39" s="204" t="s">
        <v>173</v>
      </c>
      <c r="B39" s="202">
        <v>49.037000000000006</v>
      </c>
      <c r="C39" s="198">
        <v>29.180999999999997</v>
      </c>
      <c r="D39" s="199">
        <v>0</v>
      </c>
      <c r="E39" s="198">
        <v>0</v>
      </c>
      <c r="F39" s="197">
        <f t="shared" si="0"/>
        <v>78.218</v>
      </c>
      <c r="G39" s="201">
        <f t="shared" si="1"/>
        <v>0.0017873174904982064</v>
      </c>
      <c r="H39" s="200">
        <v>34.047000000000004</v>
      </c>
      <c r="I39" s="198">
        <v>33.731</v>
      </c>
      <c r="J39" s="199"/>
      <c r="K39" s="198"/>
      <c r="L39" s="197">
        <f t="shared" si="2"/>
        <v>67.778</v>
      </c>
      <c r="M39" s="203">
        <f t="shared" si="3"/>
        <v>0.15403228186137086</v>
      </c>
      <c r="N39" s="202">
        <v>383.0999999999998</v>
      </c>
      <c r="O39" s="198">
        <v>225.588</v>
      </c>
      <c r="P39" s="199"/>
      <c r="Q39" s="198"/>
      <c r="R39" s="197">
        <f t="shared" si="4"/>
        <v>608.6879999999998</v>
      </c>
      <c r="S39" s="201">
        <f t="shared" si="5"/>
        <v>0.0016712676764717937</v>
      </c>
      <c r="T39" s="200">
        <v>350.43</v>
      </c>
      <c r="U39" s="198">
        <v>226.81900000000005</v>
      </c>
      <c r="V39" s="199"/>
      <c r="W39" s="198"/>
      <c r="X39" s="197">
        <f t="shared" si="6"/>
        <v>577.249</v>
      </c>
      <c r="Y39" s="196">
        <f t="shared" si="7"/>
        <v>0.05446349842095821</v>
      </c>
    </row>
    <row r="40" spans="1:25" ht="18.75" customHeight="1">
      <c r="A40" s="204" t="s">
        <v>177</v>
      </c>
      <c r="B40" s="202">
        <v>58.376999999999995</v>
      </c>
      <c r="C40" s="198">
        <v>7.446</v>
      </c>
      <c r="D40" s="199">
        <v>0</v>
      </c>
      <c r="E40" s="198">
        <v>0</v>
      </c>
      <c r="F40" s="197">
        <f t="shared" si="0"/>
        <v>65.823</v>
      </c>
      <c r="G40" s="201">
        <f t="shared" si="1"/>
        <v>0.0015040860054854818</v>
      </c>
      <c r="H40" s="200">
        <v>49.331</v>
      </c>
      <c r="I40" s="198">
        <v>7.269</v>
      </c>
      <c r="J40" s="199"/>
      <c r="K40" s="198"/>
      <c r="L40" s="197">
        <f t="shared" si="2"/>
        <v>56.6</v>
      </c>
      <c r="M40" s="203">
        <f t="shared" si="3"/>
        <v>0.16295053003533555</v>
      </c>
      <c r="N40" s="202">
        <v>666.2319999999999</v>
      </c>
      <c r="O40" s="198">
        <v>119.989</v>
      </c>
      <c r="P40" s="199"/>
      <c r="Q40" s="198"/>
      <c r="R40" s="197">
        <f t="shared" si="4"/>
        <v>786.2209999999999</v>
      </c>
      <c r="S40" s="201">
        <f t="shared" si="5"/>
        <v>0.0021587180030875103</v>
      </c>
      <c r="T40" s="200">
        <v>384.553</v>
      </c>
      <c r="U40" s="198">
        <v>86.796</v>
      </c>
      <c r="V40" s="199"/>
      <c r="W40" s="198"/>
      <c r="X40" s="197">
        <f t="shared" si="6"/>
        <v>471.349</v>
      </c>
      <c r="Y40" s="196">
        <f t="shared" si="7"/>
        <v>0.6680230572251133</v>
      </c>
    </row>
    <row r="41" spans="1:25" ht="18.75" customHeight="1">
      <c r="A41" s="204" t="s">
        <v>180</v>
      </c>
      <c r="B41" s="202">
        <v>45.503</v>
      </c>
      <c r="C41" s="198">
        <v>11.712000000000002</v>
      </c>
      <c r="D41" s="199">
        <v>0</v>
      </c>
      <c r="E41" s="198">
        <v>0</v>
      </c>
      <c r="F41" s="197">
        <f t="shared" si="0"/>
        <v>57.215</v>
      </c>
      <c r="G41" s="201">
        <f t="shared" si="1"/>
        <v>0.0013073892226706752</v>
      </c>
      <c r="H41" s="200">
        <v>51.847</v>
      </c>
      <c r="I41" s="198">
        <v>12.741</v>
      </c>
      <c r="J41" s="199">
        <v>0</v>
      </c>
      <c r="K41" s="198">
        <v>0</v>
      </c>
      <c r="L41" s="197">
        <f t="shared" si="2"/>
        <v>64.588</v>
      </c>
      <c r="M41" s="203">
        <f t="shared" si="3"/>
        <v>-0.11415433207406933</v>
      </c>
      <c r="N41" s="202">
        <v>398.3059999999998</v>
      </c>
      <c r="O41" s="198">
        <v>129.41200000000003</v>
      </c>
      <c r="P41" s="199">
        <v>0</v>
      </c>
      <c r="Q41" s="198">
        <v>0</v>
      </c>
      <c r="R41" s="197">
        <f t="shared" si="4"/>
        <v>527.7179999999998</v>
      </c>
      <c r="S41" s="201">
        <f t="shared" si="5"/>
        <v>0.0014489492739997209</v>
      </c>
      <c r="T41" s="200">
        <v>179.82699999999997</v>
      </c>
      <c r="U41" s="198">
        <v>85.996</v>
      </c>
      <c r="V41" s="199">
        <v>0</v>
      </c>
      <c r="W41" s="198">
        <v>0</v>
      </c>
      <c r="X41" s="197">
        <f t="shared" si="6"/>
        <v>265.823</v>
      </c>
      <c r="Y41" s="196">
        <f t="shared" si="7"/>
        <v>0.9852232500573685</v>
      </c>
    </row>
    <row r="42" spans="1:25" ht="18.75" customHeight="1">
      <c r="A42" s="204" t="s">
        <v>202</v>
      </c>
      <c r="B42" s="202">
        <v>0</v>
      </c>
      <c r="C42" s="198">
        <v>48.271</v>
      </c>
      <c r="D42" s="199">
        <v>0</v>
      </c>
      <c r="E42" s="198">
        <v>0</v>
      </c>
      <c r="F42" s="197">
        <f t="shared" si="0"/>
        <v>48.271</v>
      </c>
      <c r="G42" s="201">
        <f t="shared" si="1"/>
        <v>0.001103014684392837</v>
      </c>
      <c r="H42" s="200">
        <v>169.61</v>
      </c>
      <c r="I42" s="198">
        <v>0</v>
      </c>
      <c r="J42" s="199"/>
      <c r="K42" s="198"/>
      <c r="L42" s="197">
        <f t="shared" si="2"/>
        <v>169.61</v>
      </c>
      <c r="M42" s="203">
        <f t="shared" si="3"/>
        <v>-0.7154000353752727</v>
      </c>
      <c r="N42" s="202">
        <v>4655.023999999999</v>
      </c>
      <c r="O42" s="198">
        <v>333.216</v>
      </c>
      <c r="P42" s="199"/>
      <c r="Q42" s="198"/>
      <c r="R42" s="197">
        <f t="shared" si="4"/>
        <v>4988.24</v>
      </c>
      <c r="S42" s="201">
        <f t="shared" si="5"/>
        <v>0.013696153488295585</v>
      </c>
      <c r="T42" s="200">
        <v>4288.249999999999</v>
      </c>
      <c r="U42" s="198">
        <v>251.514</v>
      </c>
      <c r="V42" s="199"/>
      <c r="W42" s="198"/>
      <c r="X42" s="197">
        <f t="shared" si="6"/>
        <v>4539.763999999999</v>
      </c>
      <c r="Y42" s="196">
        <f t="shared" si="7"/>
        <v>0.09878839516767846</v>
      </c>
    </row>
    <row r="43" spans="1:25" ht="18.75" customHeight="1" thickBot="1">
      <c r="A43" s="195" t="s">
        <v>163</v>
      </c>
      <c r="B43" s="193">
        <v>62.005</v>
      </c>
      <c r="C43" s="189">
        <v>19.434</v>
      </c>
      <c r="D43" s="190">
        <v>51.201</v>
      </c>
      <c r="E43" s="189">
        <v>31.439</v>
      </c>
      <c r="F43" s="188">
        <f t="shared" si="0"/>
        <v>164.079</v>
      </c>
      <c r="G43" s="192">
        <f t="shared" si="1"/>
        <v>0.0037492810673176915</v>
      </c>
      <c r="H43" s="191">
        <v>139.691</v>
      </c>
      <c r="I43" s="189">
        <v>33.987</v>
      </c>
      <c r="J43" s="190">
        <v>3719.364</v>
      </c>
      <c r="K43" s="189">
        <v>1515.006</v>
      </c>
      <c r="L43" s="188">
        <f t="shared" si="2"/>
        <v>5408.048</v>
      </c>
      <c r="M43" s="194">
        <f t="shared" si="3"/>
        <v>-0.9696602175128624</v>
      </c>
      <c r="N43" s="193">
        <v>994.134</v>
      </c>
      <c r="O43" s="189">
        <v>211.78799999999995</v>
      </c>
      <c r="P43" s="190">
        <v>11932.618000000002</v>
      </c>
      <c r="Q43" s="189">
        <v>3848.776999999999</v>
      </c>
      <c r="R43" s="188">
        <f t="shared" si="4"/>
        <v>16987.317000000003</v>
      </c>
      <c r="S43" s="192">
        <f t="shared" si="5"/>
        <v>0.04664188190350363</v>
      </c>
      <c r="T43" s="191">
        <v>23600.988</v>
      </c>
      <c r="U43" s="189">
        <v>8779.151999999996</v>
      </c>
      <c r="V43" s="190">
        <v>22342.979</v>
      </c>
      <c r="W43" s="189">
        <v>8058.120999999998</v>
      </c>
      <c r="X43" s="188">
        <f t="shared" si="6"/>
        <v>62781.24</v>
      </c>
      <c r="Y43" s="187">
        <f t="shared" si="7"/>
        <v>-0.729420492491069</v>
      </c>
    </row>
    <row r="44" ht="15" thickTop="1">
      <c r="A44" s="178" t="s">
        <v>44</v>
      </c>
    </row>
    <row r="45" ht="14.25">
      <c r="A45" s="178" t="s">
        <v>43</v>
      </c>
    </row>
    <row r="46" ht="14.25">
      <c r="A46" s="185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4:Y65536 M44:M65536 Y3 M3 M5:M8 Y5:Y8">
    <cfRule type="cellIs" priority="3" dxfId="69" operator="lessThan" stopIfTrue="1">
      <formula>0</formula>
    </cfRule>
  </conditionalFormatting>
  <conditionalFormatting sqref="M9:M43 Y9:Y43">
    <cfRule type="cellIs" priority="4" dxfId="69" operator="lessThan">
      <formula>0</formula>
    </cfRule>
    <cfRule type="cellIs" priority="5" dxfId="71" operator="greaterThanOrEqual" stopIfTrue="1">
      <formula>0</formula>
    </cfRule>
  </conditionalFormatting>
  <conditionalFormatting sqref="G6:G8">
    <cfRule type="cellIs" priority="2" dxfId="69" operator="lessThan" stopIfTrue="1">
      <formula>0</formula>
    </cfRule>
  </conditionalFormatting>
  <conditionalFormatting sqref="S6:S8">
    <cfRule type="cellIs" priority="1" dxfId="6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1">
      <selection activeCell="N1" sqref="N1:Q1"/>
    </sheetView>
  </sheetViews>
  <sheetFormatPr defaultColWidth="9.140625" defaultRowHeight="15"/>
  <cols>
    <col min="1" max="1" width="15.8515625" style="243" customWidth="1"/>
    <col min="2" max="3" width="12.28125" style="243" customWidth="1"/>
    <col min="4" max="4" width="10.57421875" style="243" customWidth="1"/>
    <col min="5" max="5" width="10.28125" style="243" bestFit="1" customWidth="1"/>
    <col min="6" max="6" width="11.57421875" style="243" customWidth="1"/>
    <col min="7" max="7" width="12.7109375" style="243" customWidth="1"/>
    <col min="8" max="8" width="10.57421875" style="243" customWidth="1"/>
    <col min="9" max="9" width="9.00390625" style="243" customWidth="1"/>
    <col min="10" max="10" width="11.28125" style="243" customWidth="1"/>
    <col min="11" max="12" width="12.421875" style="243" customWidth="1"/>
    <col min="13" max="13" width="10.57421875" style="243" customWidth="1"/>
    <col min="14" max="16" width="11.57421875" style="243" customWidth="1"/>
    <col min="17" max="17" width="10.28125" style="243" customWidth="1"/>
    <col min="18" max="16384" width="9.140625" style="243" customWidth="1"/>
  </cols>
  <sheetData>
    <row r="1" spans="14:17" ht="18.75" thickBot="1">
      <c r="N1" s="613" t="s">
        <v>28</v>
      </c>
      <c r="O1" s="614"/>
      <c r="P1" s="614"/>
      <c r="Q1" s="615"/>
    </row>
    <row r="2" ht="3.75" customHeight="1" thickBot="1"/>
    <row r="3" spans="1:17" ht="24" customHeight="1" thickTop="1">
      <c r="A3" s="679" t="s">
        <v>54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1"/>
    </row>
    <row r="4" spans="1:17" ht="18.75" customHeight="1" thickBot="1">
      <c r="A4" s="673" t="s">
        <v>39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5"/>
    </row>
    <row r="5" spans="1:17" s="274" customFormat="1" ht="20.25" customHeight="1" thickBot="1">
      <c r="A5" s="670" t="s">
        <v>53</v>
      </c>
      <c r="B5" s="676" t="s">
        <v>37</v>
      </c>
      <c r="C5" s="676"/>
      <c r="D5" s="676"/>
      <c r="E5" s="676"/>
      <c r="F5" s="676"/>
      <c r="G5" s="676"/>
      <c r="H5" s="676"/>
      <c r="I5" s="677"/>
      <c r="J5" s="676" t="s">
        <v>36</v>
      </c>
      <c r="K5" s="676"/>
      <c r="L5" s="676"/>
      <c r="M5" s="676"/>
      <c r="N5" s="676"/>
      <c r="O5" s="676"/>
      <c r="P5" s="676"/>
      <c r="Q5" s="678"/>
    </row>
    <row r="6" spans="1:17" s="501" customFormat="1" ht="28.5" customHeight="1" thickBot="1">
      <c r="A6" s="671"/>
      <c r="B6" s="682" t="s">
        <v>455</v>
      </c>
      <c r="C6" s="682"/>
      <c r="D6" s="682"/>
      <c r="E6" s="683"/>
      <c r="F6" s="682" t="s">
        <v>456</v>
      </c>
      <c r="G6" s="682"/>
      <c r="H6" s="682"/>
      <c r="I6" s="683"/>
      <c r="J6" s="684" t="s">
        <v>450</v>
      </c>
      <c r="K6" s="685"/>
      <c r="L6" s="685"/>
      <c r="M6" s="686"/>
      <c r="N6" s="684" t="s">
        <v>449</v>
      </c>
      <c r="O6" s="685"/>
      <c r="P6" s="685"/>
      <c r="Q6" s="687"/>
    </row>
    <row r="7" spans="1:17" s="267" customFormat="1" ht="22.5" customHeight="1" thickBot="1">
      <c r="A7" s="672"/>
      <c r="B7" s="273" t="s">
        <v>22</v>
      </c>
      <c r="C7" s="269" t="s">
        <v>21</v>
      </c>
      <c r="D7" s="269" t="s">
        <v>17</v>
      </c>
      <c r="E7" s="272" t="s">
        <v>35</v>
      </c>
      <c r="F7" s="270" t="s">
        <v>22</v>
      </c>
      <c r="G7" s="269" t="s">
        <v>21</v>
      </c>
      <c r="H7" s="269" t="s">
        <v>17</v>
      </c>
      <c r="I7" s="271" t="s">
        <v>34</v>
      </c>
      <c r="J7" s="270" t="s">
        <v>22</v>
      </c>
      <c r="K7" s="269" t="s">
        <v>21</v>
      </c>
      <c r="L7" s="269" t="s">
        <v>17</v>
      </c>
      <c r="M7" s="271" t="s">
        <v>35</v>
      </c>
      <c r="N7" s="270" t="s">
        <v>22</v>
      </c>
      <c r="O7" s="269" t="s">
        <v>21</v>
      </c>
      <c r="P7" s="269" t="s">
        <v>17</v>
      </c>
      <c r="Q7" s="268" t="s">
        <v>34</v>
      </c>
    </row>
    <row r="8" spans="1:17" s="259" customFormat="1" ht="18" customHeight="1" thickBot="1">
      <c r="A8" s="266" t="s">
        <v>52</v>
      </c>
      <c r="B8" s="265">
        <f>SUM(B9:B58)</f>
        <v>1185603</v>
      </c>
      <c r="C8" s="261">
        <f>SUM(C9:C58)</f>
        <v>68928</v>
      </c>
      <c r="D8" s="261">
        <f aca="true" t="shared" si="0" ref="D8:D45">C8+B8</f>
        <v>1254531</v>
      </c>
      <c r="E8" s="262">
        <f aca="true" t="shared" si="1" ref="E8:E45">D8/$D$8</f>
        <v>1</v>
      </c>
      <c r="F8" s="261">
        <f>SUM(F9:F58)</f>
        <v>1181152</v>
      </c>
      <c r="G8" s="261">
        <f>SUM(G9:G58)</f>
        <v>47824</v>
      </c>
      <c r="H8" s="261">
        <f aca="true" t="shared" si="2" ref="H8:H45">G8+F8</f>
        <v>1228976</v>
      </c>
      <c r="I8" s="264">
        <f aca="true" t="shared" si="3" ref="I8:I45">(D8/H8-1)</f>
        <v>0.020793733970394968</v>
      </c>
      <c r="J8" s="263">
        <f>SUM(J9:J58)</f>
        <v>8896923</v>
      </c>
      <c r="K8" s="261">
        <f>SUM(K9:K58)</f>
        <v>549896</v>
      </c>
      <c r="L8" s="261">
        <f aca="true" t="shared" si="4" ref="L8:L45">K8+J8</f>
        <v>9446819</v>
      </c>
      <c r="M8" s="262">
        <f aca="true" t="shared" si="5" ref="M8:M45">(L8/$L$8)</f>
        <v>1</v>
      </c>
      <c r="N8" s="261">
        <f>SUM(N9:N58)</f>
        <v>8624421</v>
      </c>
      <c r="O8" s="261">
        <f>SUM(O9:O58)</f>
        <v>434344</v>
      </c>
      <c r="P8" s="261">
        <f aca="true" t="shared" si="6" ref="P8:P45">O8+N8</f>
        <v>9058765</v>
      </c>
      <c r="Q8" s="260">
        <f aca="true" t="shared" si="7" ref="Q8:Q45">(L8/P8-1)</f>
        <v>0.04283740664428315</v>
      </c>
    </row>
    <row r="9" spans="1:17" s="244" customFormat="1" ht="18" customHeight="1" thickTop="1">
      <c r="A9" s="258" t="s">
        <v>207</v>
      </c>
      <c r="B9" s="257">
        <v>161041</v>
      </c>
      <c r="C9" s="253">
        <v>1423</v>
      </c>
      <c r="D9" s="253">
        <f t="shared" si="0"/>
        <v>162464</v>
      </c>
      <c r="E9" s="256">
        <f t="shared" si="1"/>
        <v>0.1295017819408209</v>
      </c>
      <c r="F9" s="254">
        <v>156915</v>
      </c>
      <c r="G9" s="253">
        <v>1301</v>
      </c>
      <c r="H9" s="253">
        <f t="shared" si="2"/>
        <v>158216</v>
      </c>
      <c r="I9" s="255">
        <f t="shared" si="3"/>
        <v>0.026849370480861667</v>
      </c>
      <c r="J9" s="254">
        <v>1182511</v>
      </c>
      <c r="K9" s="253">
        <v>9000</v>
      </c>
      <c r="L9" s="253">
        <f t="shared" si="4"/>
        <v>1191511</v>
      </c>
      <c r="M9" s="255">
        <f t="shared" si="5"/>
        <v>0.126128276618828</v>
      </c>
      <c r="N9" s="254">
        <v>1093530</v>
      </c>
      <c r="O9" s="253">
        <v>3455</v>
      </c>
      <c r="P9" s="253">
        <f t="shared" si="6"/>
        <v>1096985</v>
      </c>
      <c r="Q9" s="252">
        <f t="shared" si="7"/>
        <v>0.08616890841716152</v>
      </c>
    </row>
    <row r="10" spans="1:17" s="244" customFormat="1" ht="18" customHeight="1">
      <c r="A10" s="258" t="s">
        <v>208</v>
      </c>
      <c r="B10" s="257">
        <v>130874</v>
      </c>
      <c r="C10" s="253">
        <v>218</v>
      </c>
      <c r="D10" s="253">
        <f t="shared" si="0"/>
        <v>131092</v>
      </c>
      <c r="E10" s="256">
        <f t="shared" si="1"/>
        <v>0.1044948271505447</v>
      </c>
      <c r="F10" s="254">
        <v>139919</v>
      </c>
      <c r="G10" s="253">
        <v>111</v>
      </c>
      <c r="H10" s="253">
        <f t="shared" si="2"/>
        <v>140030</v>
      </c>
      <c r="I10" s="255">
        <f t="shared" si="3"/>
        <v>-0.06382917946154398</v>
      </c>
      <c r="J10" s="254">
        <v>986900</v>
      </c>
      <c r="K10" s="253">
        <v>1502</v>
      </c>
      <c r="L10" s="253">
        <f t="shared" si="4"/>
        <v>988402</v>
      </c>
      <c r="M10" s="255">
        <f t="shared" si="5"/>
        <v>0.1046280234648298</v>
      </c>
      <c r="N10" s="254">
        <v>1011353</v>
      </c>
      <c r="O10" s="253">
        <v>1157</v>
      </c>
      <c r="P10" s="253">
        <f t="shared" si="6"/>
        <v>1012510</v>
      </c>
      <c r="Q10" s="252">
        <f t="shared" si="7"/>
        <v>-0.02381013520854114</v>
      </c>
    </row>
    <row r="11" spans="1:17" s="244" customFormat="1" ht="18" customHeight="1">
      <c r="A11" s="258" t="s">
        <v>209</v>
      </c>
      <c r="B11" s="257">
        <v>101769</v>
      </c>
      <c r="C11" s="253">
        <v>999</v>
      </c>
      <c r="D11" s="253">
        <f t="shared" si="0"/>
        <v>102768</v>
      </c>
      <c r="E11" s="256">
        <f t="shared" si="1"/>
        <v>0.08191746557079897</v>
      </c>
      <c r="F11" s="254">
        <v>94472</v>
      </c>
      <c r="G11" s="253">
        <v>914</v>
      </c>
      <c r="H11" s="253">
        <f t="shared" si="2"/>
        <v>95386</v>
      </c>
      <c r="I11" s="255">
        <f t="shared" si="3"/>
        <v>0.07739081206885712</v>
      </c>
      <c r="J11" s="254">
        <v>787515</v>
      </c>
      <c r="K11" s="253">
        <v>7677</v>
      </c>
      <c r="L11" s="253">
        <f t="shared" si="4"/>
        <v>795192</v>
      </c>
      <c r="M11" s="255">
        <f t="shared" si="5"/>
        <v>0.08417563626443991</v>
      </c>
      <c r="N11" s="254">
        <v>704265</v>
      </c>
      <c r="O11" s="253">
        <v>12536</v>
      </c>
      <c r="P11" s="253">
        <f t="shared" si="6"/>
        <v>716801</v>
      </c>
      <c r="Q11" s="252">
        <f t="shared" si="7"/>
        <v>0.10936229162626732</v>
      </c>
    </row>
    <row r="12" spans="1:17" s="244" customFormat="1" ht="18" customHeight="1">
      <c r="A12" s="258" t="s">
        <v>210</v>
      </c>
      <c r="B12" s="257">
        <v>83400</v>
      </c>
      <c r="C12" s="253">
        <v>277</v>
      </c>
      <c r="D12" s="253">
        <f aca="true" t="shared" si="8" ref="D12:D17">C12+B12</f>
        <v>83677</v>
      </c>
      <c r="E12" s="256">
        <f aca="true" t="shared" si="9" ref="E12:E17">D12/$D$8</f>
        <v>0.06669982646901511</v>
      </c>
      <c r="F12" s="254">
        <v>80149</v>
      </c>
      <c r="G12" s="253">
        <v>176</v>
      </c>
      <c r="H12" s="253">
        <f aca="true" t="shared" si="10" ref="H12:H17">G12+F12</f>
        <v>80325</v>
      </c>
      <c r="I12" s="255">
        <f aca="true" t="shared" si="11" ref="I12:I17">(D12/H12-1)</f>
        <v>0.04173046996576413</v>
      </c>
      <c r="J12" s="254">
        <v>623519</v>
      </c>
      <c r="K12" s="253">
        <v>7375</v>
      </c>
      <c r="L12" s="253">
        <f aca="true" t="shared" si="12" ref="L12:L17">K12+J12</f>
        <v>630894</v>
      </c>
      <c r="M12" s="255">
        <f aca="true" t="shared" si="13" ref="M12:M17">(L12/$L$8)</f>
        <v>0.06678375017029542</v>
      </c>
      <c r="N12" s="254">
        <v>629565</v>
      </c>
      <c r="O12" s="253">
        <v>3679</v>
      </c>
      <c r="P12" s="253">
        <f aca="true" t="shared" si="14" ref="P12:P17">O12+N12</f>
        <v>633244</v>
      </c>
      <c r="Q12" s="252">
        <f aca="true" t="shared" si="15" ref="Q12:Q17">(L12/P12-1)</f>
        <v>-0.0037110497691252853</v>
      </c>
    </row>
    <row r="13" spans="1:17" s="244" customFormat="1" ht="18" customHeight="1">
      <c r="A13" s="258" t="s">
        <v>211</v>
      </c>
      <c r="B13" s="257">
        <v>61645</v>
      </c>
      <c r="C13" s="253">
        <v>763</v>
      </c>
      <c r="D13" s="253">
        <f t="shared" si="8"/>
        <v>62408</v>
      </c>
      <c r="E13" s="256">
        <f t="shared" si="9"/>
        <v>0.04974608040773803</v>
      </c>
      <c r="F13" s="254">
        <v>63637</v>
      </c>
      <c r="G13" s="253">
        <v>337</v>
      </c>
      <c r="H13" s="253">
        <f t="shared" si="10"/>
        <v>63974</v>
      </c>
      <c r="I13" s="255">
        <f t="shared" si="11"/>
        <v>-0.024478694469628248</v>
      </c>
      <c r="J13" s="254">
        <v>449761</v>
      </c>
      <c r="K13" s="253">
        <v>4887</v>
      </c>
      <c r="L13" s="253">
        <f t="shared" si="12"/>
        <v>454648</v>
      </c>
      <c r="M13" s="255">
        <f t="shared" si="13"/>
        <v>0.04812709971472937</v>
      </c>
      <c r="N13" s="254">
        <v>465793</v>
      </c>
      <c r="O13" s="253">
        <v>1654</v>
      </c>
      <c r="P13" s="253">
        <f t="shared" si="14"/>
        <v>467447</v>
      </c>
      <c r="Q13" s="252">
        <f t="shared" si="15"/>
        <v>-0.027380644222767536</v>
      </c>
    </row>
    <row r="14" spans="1:17" s="244" customFormat="1" ht="18" customHeight="1">
      <c r="A14" s="258" t="s">
        <v>212</v>
      </c>
      <c r="B14" s="257">
        <v>51927</v>
      </c>
      <c r="C14" s="253">
        <v>1613</v>
      </c>
      <c r="D14" s="253">
        <f t="shared" si="8"/>
        <v>53540</v>
      </c>
      <c r="E14" s="256">
        <f t="shared" si="9"/>
        <v>0.04267730331095844</v>
      </c>
      <c r="F14" s="254">
        <v>54049</v>
      </c>
      <c r="G14" s="253">
        <v>734</v>
      </c>
      <c r="H14" s="253">
        <f t="shared" si="10"/>
        <v>54783</v>
      </c>
      <c r="I14" s="255">
        <f t="shared" si="11"/>
        <v>-0.02268952047167916</v>
      </c>
      <c r="J14" s="254">
        <v>409860</v>
      </c>
      <c r="K14" s="253">
        <v>12810</v>
      </c>
      <c r="L14" s="253">
        <f t="shared" si="12"/>
        <v>422670</v>
      </c>
      <c r="M14" s="255">
        <f t="shared" si="13"/>
        <v>0.04474204491480148</v>
      </c>
      <c r="N14" s="254">
        <v>403538</v>
      </c>
      <c r="O14" s="253">
        <v>11810</v>
      </c>
      <c r="P14" s="253">
        <f t="shared" si="14"/>
        <v>415348</v>
      </c>
      <c r="Q14" s="252">
        <f t="shared" si="15"/>
        <v>0.017628590964684943</v>
      </c>
    </row>
    <row r="15" spans="1:17" s="244" customFormat="1" ht="18" customHeight="1">
      <c r="A15" s="258" t="s">
        <v>213</v>
      </c>
      <c r="B15" s="257">
        <v>40712</v>
      </c>
      <c r="C15" s="253">
        <v>903</v>
      </c>
      <c r="D15" s="253">
        <f t="shared" si="8"/>
        <v>41615</v>
      </c>
      <c r="E15" s="256">
        <f t="shared" si="9"/>
        <v>0.03317175900794799</v>
      </c>
      <c r="F15" s="254">
        <v>43836</v>
      </c>
      <c r="G15" s="253">
        <v>30</v>
      </c>
      <c r="H15" s="253">
        <f t="shared" si="10"/>
        <v>43866</v>
      </c>
      <c r="I15" s="255">
        <f t="shared" si="11"/>
        <v>-0.05131536953449145</v>
      </c>
      <c r="J15" s="254">
        <v>323564</v>
      </c>
      <c r="K15" s="253">
        <v>2721</v>
      </c>
      <c r="L15" s="253">
        <f t="shared" si="12"/>
        <v>326285</v>
      </c>
      <c r="M15" s="255">
        <f t="shared" si="13"/>
        <v>0.034539139577036464</v>
      </c>
      <c r="N15" s="254">
        <v>325107</v>
      </c>
      <c r="O15" s="253">
        <v>472</v>
      </c>
      <c r="P15" s="253">
        <f t="shared" si="14"/>
        <v>325579</v>
      </c>
      <c r="Q15" s="252">
        <f t="shared" si="15"/>
        <v>0.0021684445249847695</v>
      </c>
    </row>
    <row r="16" spans="1:17" s="244" customFormat="1" ht="18" customHeight="1">
      <c r="A16" s="258" t="s">
        <v>214</v>
      </c>
      <c r="B16" s="257">
        <v>39146</v>
      </c>
      <c r="C16" s="253">
        <v>546</v>
      </c>
      <c r="D16" s="253">
        <f t="shared" si="8"/>
        <v>39692</v>
      </c>
      <c r="E16" s="256">
        <f t="shared" si="9"/>
        <v>0.03163891525996568</v>
      </c>
      <c r="F16" s="254">
        <v>40616</v>
      </c>
      <c r="G16" s="253">
        <v>87</v>
      </c>
      <c r="H16" s="253">
        <f t="shared" si="10"/>
        <v>40703</v>
      </c>
      <c r="I16" s="255">
        <f t="shared" si="11"/>
        <v>-0.02483846399528289</v>
      </c>
      <c r="J16" s="254">
        <v>296644</v>
      </c>
      <c r="K16" s="253">
        <v>2690</v>
      </c>
      <c r="L16" s="253">
        <f t="shared" si="12"/>
        <v>299334</v>
      </c>
      <c r="M16" s="255">
        <f t="shared" si="13"/>
        <v>0.03168622157363235</v>
      </c>
      <c r="N16" s="254">
        <v>270089</v>
      </c>
      <c r="O16" s="253">
        <v>235</v>
      </c>
      <c r="P16" s="253">
        <f t="shared" si="14"/>
        <v>270324</v>
      </c>
      <c r="Q16" s="252">
        <f t="shared" si="15"/>
        <v>0.10731566564566974</v>
      </c>
    </row>
    <row r="17" spans="1:17" s="244" customFormat="1" ht="18" customHeight="1">
      <c r="A17" s="258" t="s">
        <v>216</v>
      </c>
      <c r="B17" s="257">
        <v>30067</v>
      </c>
      <c r="C17" s="253">
        <v>5785</v>
      </c>
      <c r="D17" s="253">
        <f t="shared" si="8"/>
        <v>35852</v>
      </c>
      <c r="E17" s="256">
        <f t="shared" si="9"/>
        <v>0.028578010427801306</v>
      </c>
      <c r="F17" s="254">
        <v>29783</v>
      </c>
      <c r="G17" s="253">
        <v>3081</v>
      </c>
      <c r="H17" s="253">
        <f t="shared" si="10"/>
        <v>32864</v>
      </c>
      <c r="I17" s="255">
        <f t="shared" si="11"/>
        <v>0.09092015579357349</v>
      </c>
      <c r="J17" s="254">
        <v>224171</v>
      </c>
      <c r="K17" s="253">
        <v>52321</v>
      </c>
      <c r="L17" s="253">
        <f t="shared" si="12"/>
        <v>276492</v>
      </c>
      <c r="M17" s="255">
        <f t="shared" si="13"/>
        <v>0.02926826479897625</v>
      </c>
      <c r="N17" s="254">
        <v>215816</v>
      </c>
      <c r="O17" s="253">
        <v>32876</v>
      </c>
      <c r="P17" s="253">
        <f t="shared" si="14"/>
        <v>248692</v>
      </c>
      <c r="Q17" s="252">
        <f t="shared" si="15"/>
        <v>0.11178485837903906</v>
      </c>
    </row>
    <row r="18" spans="1:17" s="244" customFormat="1" ht="18" customHeight="1">
      <c r="A18" s="258" t="s">
        <v>215</v>
      </c>
      <c r="B18" s="257">
        <v>29532</v>
      </c>
      <c r="C18" s="253">
        <v>10</v>
      </c>
      <c r="D18" s="253">
        <f>C18+B18</f>
        <v>29542</v>
      </c>
      <c r="E18" s="256">
        <f>D18/$D$8</f>
        <v>0.023548242331197875</v>
      </c>
      <c r="F18" s="254">
        <v>29847</v>
      </c>
      <c r="G18" s="253">
        <v>8</v>
      </c>
      <c r="H18" s="253">
        <f>G18+F18</f>
        <v>29855</v>
      </c>
      <c r="I18" s="255">
        <f>(D18/H18-1)</f>
        <v>-0.010484006029140902</v>
      </c>
      <c r="J18" s="254">
        <v>247124</v>
      </c>
      <c r="K18" s="253">
        <v>888</v>
      </c>
      <c r="L18" s="253">
        <f>K18+J18</f>
        <v>248012</v>
      </c>
      <c r="M18" s="255">
        <f>(L18/$L$8)</f>
        <v>0.026253493371684162</v>
      </c>
      <c r="N18" s="254">
        <v>232518</v>
      </c>
      <c r="O18" s="253">
        <v>1462</v>
      </c>
      <c r="P18" s="253">
        <f>O18+N18</f>
        <v>233980</v>
      </c>
      <c r="Q18" s="252">
        <f>(L18/P18-1)</f>
        <v>0.059970937686981696</v>
      </c>
    </row>
    <row r="19" spans="1:17" s="244" customFormat="1" ht="18" customHeight="1">
      <c r="A19" s="258" t="s">
        <v>217</v>
      </c>
      <c r="B19" s="257">
        <v>21194</v>
      </c>
      <c r="C19" s="253">
        <v>1726</v>
      </c>
      <c r="D19" s="253">
        <f>C19+B19</f>
        <v>22920</v>
      </c>
      <c r="E19" s="256">
        <f>D19/$D$8</f>
        <v>0.018269775716981088</v>
      </c>
      <c r="F19" s="254">
        <v>15614</v>
      </c>
      <c r="G19" s="253">
        <v>1355</v>
      </c>
      <c r="H19" s="253">
        <f>G19+F19</f>
        <v>16969</v>
      </c>
      <c r="I19" s="255">
        <f>(D19/H19-1)</f>
        <v>0.3506983322529318</v>
      </c>
      <c r="J19" s="254">
        <v>146488</v>
      </c>
      <c r="K19" s="253">
        <v>13546</v>
      </c>
      <c r="L19" s="253">
        <f>K19+J19</f>
        <v>160034</v>
      </c>
      <c r="M19" s="255">
        <f>(L19/$L$8)</f>
        <v>0.016940517225957224</v>
      </c>
      <c r="N19" s="254">
        <v>110952</v>
      </c>
      <c r="O19" s="253">
        <v>10089</v>
      </c>
      <c r="P19" s="253">
        <f>O19+N19</f>
        <v>121041</v>
      </c>
      <c r="Q19" s="252">
        <f>(L19/P19-1)</f>
        <v>0.32214704108525205</v>
      </c>
    </row>
    <row r="20" spans="1:17" s="244" customFormat="1" ht="18" customHeight="1">
      <c r="A20" s="258" t="s">
        <v>218</v>
      </c>
      <c r="B20" s="257">
        <v>18716</v>
      </c>
      <c r="C20" s="253">
        <v>22</v>
      </c>
      <c r="D20" s="253">
        <f>C20+B20</f>
        <v>18738</v>
      </c>
      <c r="E20" s="256">
        <f>D20/$D$8</f>
        <v>0.014936259048202076</v>
      </c>
      <c r="F20" s="254">
        <v>17731</v>
      </c>
      <c r="G20" s="253">
        <v>2</v>
      </c>
      <c r="H20" s="253">
        <f>G20+F20</f>
        <v>17733</v>
      </c>
      <c r="I20" s="255">
        <f>(D20/H20-1)</f>
        <v>0.05667399763153447</v>
      </c>
      <c r="J20" s="254">
        <v>145700</v>
      </c>
      <c r="K20" s="253">
        <v>2036</v>
      </c>
      <c r="L20" s="253">
        <f>K20+J20</f>
        <v>147736</v>
      </c>
      <c r="M20" s="255">
        <f>(L20/$L$8)</f>
        <v>0.015638703356124425</v>
      </c>
      <c r="N20" s="254">
        <v>115499</v>
      </c>
      <c r="O20" s="253">
        <v>1889</v>
      </c>
      <c r="P20" s="253">
        <f>O20+N20</f>
        <v>117388</v>
      </c>
      <c r="Q20" s="252">
        <f>(L20/P20-1)</f>
        <v>0.2585272770640952</v>
      </c>
    </row>
    <row r="21" spans="1:17" s="244" customFormat="1" ht="18" customHeight="1">
      <c r="A21" s="258" t="s">
        <v>235</v>
      </c>
      <c r="B21" s="257">
        <v>10944</v>
      </c>
      <c r="C21" s="253">
        <v>6542</v>
      </c>
      <c r="D21" s="253">
        <f t="shared" si="0"/>
        <v>17486</v>
      </c>
      <c r="E21" s="256">
        <f t="shared" si="1"/>
        <v>0.013938276535215153</v>
      </c>
      <c r="F21" s="254">
        <v>14912</v>
      </c>
      <c r="G21" s="253">
        <v>4904</v>
      </c>
      <c r="H21" s="253">
        <f t="shared" si="2"/>
        <v>19816</v>
      </c>
      <c r="I21" s="255">
        <f t="shared" si="3"/>
        <v>-0.1175817521194994</v>
      </c>
      <c r="J21" s="254">
        <v>69184</v>
      </c>
      <c r="K21" s="253">
        <v>34534</v>
      </c>
      <c r="L21" s="253">
        <f t="shared" si="4"/>
        <v>103718</v>
      </c>
      <c r="M21" s="255">
        <f t="shared" si="5"/>
        <v>0.01097914546684974</v>
      </c>
      <c r="N21" s="254">
        <v>73993</v>
      </c>
      <c r="O21" s="253">
        <v>30571</v>
      </c>
      <c r="P21" s="253">
        <f t="shared" si="6"/>
        <v>104564</v>
      </c>
      <c r="Q21" s="252">
        <f t="shared" si="7"/>
        <v>-0.008090738686354793</v>
      </c>
    </row>
    <row r="22" spans="1:17" s="244" customFormat="1" ht="18" customHeight="1">
      <c r="A22" s="258" t="s">
        <v>220</v>
      </c>
      <c r="B22" s="257">
        <v>16203</v>
      </c>
      <c r="C22" s="253">
        <v>486</v>
      </c>
      <c r="D22" s="253">
        <f t="shared" si="0"/>
        <v>16689</v>
      </c>
      <c r="E22" s="256">
        <f t="shared" si="1"/>
        <v>0.01330297936041437</v>
      </c>
      <c r="F22" s="254">
        <v>15896</v>
      </c>
      <c r="G22" s="253">
        <v>591</v>
      </c>
      <c r="H22" s="253">
        <f t="shared" si="2"/>
        <v>16487</v>
      </c>
      <c r="I22" s="255">
        <f t="shared" si="3"/>
        <v>0.012252077394310668</v>
      </c>
      <c r="J22" s="254">
        <v>122290</v>
      </c>
      <c r="K22" s="253">
        <v>5323</v>
      </c>
      <c r="L22" s="253">
        <f t="shared" si="4"/>
        <v>127613</v>
      </c>
      <c r="M22" s="255">
        <f t="shared" si="5"/>
        <v>0.01350856833395453</v>
      </c>
      <c r="N22" s="254">
        <v>120069</v>
      </c>
      <c r="O22" s="253">
        <v>5484</v>
      </c>
      <c r="P22" s="253">
        <f t="shared" si="6"/>
        <v>125553</v>
      </c>
      <c r="Q22" s="252">
        <f t="shared" si="7"/>
        <v>0.016407413602223864</v>
      </c>
    </row>
    <row r="23" spans="1:17" s="244" customFormat="1" ht="18" customHeight="1">
      <c r="A23" s="258" t="s">
        <v>219</v>
      </c>
      <c r="B23" s="257">
        <v>16504</v>
      </c>
      <c r="C23" s="253">
        <v>60</v>
      </c>
      <c r="D23" s="253">
        <f t="shared" si="0"/>
        <v>16564</v>
      </c>
      <c r="E23" s="256">
        <f t="shared" si="1"/>
        <v>0.013203340531242353</v>
      </c>
      <c r="F23" s="254">
        <v>17849</v>
      </c>
      <c r="G23" s="253">
        <v>12</v>
      </c>
      <c r="H23" s="253">
        <f t="shared" si="2"/>
        <v>17861</v>
      </c>
      <c r="I23" s="255">
        <f t="shared" si="3"/>
        <v>-0.07261631487598674</v>
      </c>
      <c r="J23" s="254">
        <v>123519</v>
      </c>
      <c r="K23" s="253">
        <v>876</v>
      </c>
      <c r="L23" s="253">
        <f t="shared" si="4"/>
        <v>124395</v>
      </c>
      <c r="M23" s="255">
        <f t="shared" si="5"/>
        <v>0.013167924568047721</v>
      </c>
      <c r="N23" s="254">
        <v>120746</v>
      </c>
      <c r="O23" s="253">
        <v>572</v>
      </c>
      <c r="P23" s="253">
        <f t="shared" si="6"/>
        <v>121318</v>
      </c>
      <c r="Q23" s="252">
        <f t="shared" si="7"/>
        <v>0.02536309533622383</v>
      </c>
    </row>
    <row r="24" spans="1:17" s="244" customFormat="1" ht="18" customHeight="1">
      <c r="A24" s="258" t="s">
        <v>225</v>
      </c>
      <c r="B24" s="257">
        <v>15948</v>
      </c>
      <c r="C24" s="253">
        <v>76</v>
      </c>
      <c r="D24" s="253">
        <f t="shared" si="0"/>
        <v>16024</v>
      </c>
      <c r="E24" s="256">
        <f t="shared" si="1"/>
        <v>0.012772900789219239</v>
      </c>
      <c r="F24" s="254">
        <v>14965</v>
      </c>
      <c r="G24" s="253">
        <v>361</v>
      </c>
      <c r="H24" s="253">
        <f t="shared" si="2"/>
        <v>15326</v>
      </c>
      <c r="I24" s="255">
        <f t="shared" si="3"/>
        <v>0.04554352081430246</v>
      </c>
      <c r="J24" s="254">
        <v>109984</v>
      </c>
      <c r="K24" s="253">
        <v>2739</v>
      </c>
      <c r="L24" s="253">
        <f t="shared" si="4"/>
        <v>112723</v>
      </c>
      <c r="M24" s="255">
        <f t="shared" si="5"/>
        <v>0.011932376390401891</v>
      </c>
      <c r="N24" s="254">
        <v>109801</v>
      </c>
      <c r="O24" s="253">
        <v>1963</v>
      </c>
      <c r="P24" s="253">
        <f t="shared" si="6"/>
        <v>111764</v>
      </c>
      <c r="Q24" s="252">
        <f t="shared" si="7"/>
        <v>0.008580580508929625</v>
      </c>
    </row>
    <row r="25" spans="1:17" s="244" customFormat="1" ht="18" customHeight="1">
      <c r="A25" s="258" t="s">
        <v>221</v>
      </c>
      <c r="B25" s="257">
        <v>15047</v>
      </c>
      <c r="C25" s="253">
        <v>167</v>
      </c>
      <c r="D25" s="253">
        <f t="shared" si="0"/>
        <v>15214</v>
      </c>
      <c r="E25" s="256">
        <f t="shared" si="1"/>
        <v>0.012127241176184566</v>
      </c>
      <c r="F25" s="254">
        <v>14041</v>
      </c>
      <c r="G25" s="253">
        <v>228</v>
      </c>
      <c r="H25" s="253">
        <f t="shared" si="2"/>
        <v>14269</v>
      </c>
      <c r="I25" s="255">
        <f t="shared" si="3"/>
        <v>0.06622748615880569</v>
      </c>
      <c r="J25" s="254">
        <v>119254</v>
      </c>
      <c r="K25" s="253">
        <v>2903</v>
      </c>
      <c r="L25" s="253">
        <f t="shared" si="4"/>
        <v>122157</v>
      </c>
      <c r="M25" s="255">
        <f t="shared" si="5"/>
        <v>0.012931019425692395</v>
      </c>
      <c r="N25" s="254">
        <v>107630</v>
      </c>
      <c r="O25" s="253">
        <v>2382</v>
      </c>
      <c r="P25" s="253">
        <f t="shared" si="6"/>
        <v>110012</v>
      </c>
      <c r="Q25" s="252">
        <f t="shared" si="7"/>
        <v>0.11039704759480773</v>
      </c>
    </row>
    <row r="26" spans="1:17" s="244" customFormat="1" ht="18" customHeight="1">
      <c r="A26" s="258" t="s">
        <v>223</v>
      </c>
      <c r="B26" s="257">
        <v>14578</v>
      </c>
      <c r="C26" s="253">
        <v>488</v>
      </c>
      <c r="D26" s="253">
        <f t="shared" si="0"/>
        <v>15066</v>
      </c>
      <c r="E26" s="256">
        <f t="shared" si="1"/>
        <v>0.012009268802444897</v>
      </c>
      <c r="F26" s="254">
        <v>11370</v>
      </c>
      <c r="G26" s="253">
        <v>328</v>
      </c>
      <c r="H26" s="253">
        <f t="shared" si="2"/>
        <v>11698</v>
      </c>
      <c r="I26" s="255">
        <f t="shared" si="3"/>
        <v>0.28791246366900314</v>
      </c>
      <c r="J26" s="254">
        <v>104576</v>
      </c>
      <c r="K26" s="253">
        <v>6348</v>
      </c>
      <c r="L26" s="253">
        <f t="shared" si="4"/>
        <v>110924</v>
      </c>
      <c r="M26" s="255">
        <f t="shared" si="5"/>
        <v>0.011741941917168097</v>
      </c>
      <c r="N26" s="254">
        <v>79711</v>
      </c>
      <c r="O26" s="253">
        <v>1647</v>
      </c>
      <c r="P26" s="253">
        <f t="shared" si="6"/>
        <v>81358</v>
      </c>
      <c r="Q26" s="252">
        <f t="shared" si="7"/>
        <v>0.3634061800929227</v>
      </c>
    </row>
    <row r="27" spans="1:17" s="244" customFormat="1" ht="18" customHeight="1">
      <c r="A27" s="258" t="s">
        <v>224</v>
      </c>
      <c r="B27" s="257">
        <v>15001</v>
      </c>
      <c r="C27" s="253">
        <v>4</v>
      </c>
      <c r="D27" s="253">
        <f t="shared" si="0"/>
        <v>15005</v>
      </c>
      <c r="E27" s="256">
        <f t="shared" si="1"/>
        <v>0.011960645053808953</v>
      </c>
      <c r="F27" s="254">
        <v>15428</v>
      </c>
      <c r="G27" s="253">
        <v>188</v>
      </c>
      <c r="H27" s="253">
        <f t="shared" si="2"/>
        <v>15616</v>
      </c>
      <c r="I27" s="255">
        <f t="shared" si="3"/>
        <v>-0.03912653688524592</v>
      </c>
      <c r="J27" s="254">
        <v>107986</v>
      </c>
      <c r="K27" s="253">
        <v>683</v>
      </c>
      <c r="L27" s="253">
        <f t="shared" si="4"/>
        <v>108669</v>
      </c>
      <c r="M27" s="255">
        <f t="shared" si="5"/>
        <v>0.011503237227261367</v>
      </c>
      <c r="N27" s="254">
        <v>115007</v>
      </c>
      <c r="O27" s="253">
        <v>835</v>
      </c>
      <c r="P27" s="253">
        <f t="shared" si="6"/>
        <v>115842</v>
      </c>
      <c r="Q27" s="252">
        <f t="shared" si="7"/>
        <v>-0.06192054695188276</v>
      </c>
    </row>
    <row r="28" spans="1:17" s="244" customFormat="1" ht="18" customHeight="1">
      <c r="A28" s="258" t="s">
        <v>226</v>
      </c>
      <c r="B28" s="257">
        <v>14026</v>
      </c>
      <c r="C28" s="253">
        <v>20</v>
      </c>
      <c r="D28" s="253">
        <f t="shared" si="0"/>
        <v>14046</v>
      </c>
      <c r="E28" s="256">
        <f t="shared" si="1"/>
        <v>0.011196215956401237</v>
      </c>
      <c r="F28" s="254">
        <v>14414</v>
      </c>
      <c r="G28" s="253">
        <v>51</v>
      </c>
      <c r="H28" s="253">
        <f t="shared" si="2"/>
        <v>14465</v>
      </c>
      <c r="I28" s="255">
        <f t="shared" si="3"/>
        <v>-0.02896647079156589</v>
      </c>
      <c r="J28" s="254">
        <v>103610</v>
      </c>
      <c r="K28" s="253">
        <v>746</v>
      </c>
      <c r="L28" s="253">
        <f t="shared" si="4"/>
        <v>104356</v>
      </c>
      <c r="M28" s="255">
        <f t="shared" si="5"/>
        <v>0.011046681427896523</v>
      </c>
      <c r="N28" s="254">
        <v>98270</v>
      </c>
      <c r="O28" s="253">
        <v>267</v>
      </c>
      <c r="P28" s="253">
        <f t="shared" si="6"/>
        <v>98537</v>
      </c>
      <c r="Q28" s="252">
        <f t="shared" si="7"/>
        <v>0.05905395942640834</v>
      </c>
    </row>
    <row r="29" spans="1:17" s="244" customFormat="1" ht="18" customHeight="1">
      <c r="A29" s="258" t="s">
        <v>222</v>
      </c>
      <c r="B29" s="257">
        <v>13679</v>
      </c>
      <c r="C29" s="253">
        <v>324</v>
      </c>
      <c r="D29" s="253">
        <f t="shared" si="0"/>
        <v>14003</v>
      </c>
      <c r="E29" s="256">
        <f t="shared" si="1"/>
        <v>0.011161940199166063</v>
      </c>
      <c r="F29" s="254">
        <v>11675</v>
      </c>
      <c r="G29" s="253">
        <v>71</v>
      </c>
      <c r="H29" s="253">
        <f t="shared" si="2"/>
        <v>11746</v>
      </c>
      <c r="I29" s="255">
        <f t="shared" si="3"/>
        <v>0.1921505193257278</v>
      </c>
      <c r="J29" s="254">
        <v>103999</v>
      </c>
      <c r="K29" s="253">
        <v>2620</v>
      </c>
      <c r="L29" s="253">
        <f t="shared" si="4"/>
        <v>106619</v>
      </c>
      <c r="M29" s="255">
        <f t="shared" si="5"/>
        <v>0.011286232963709794</v>
      </c>
      <c r="N29" s="254">
        <v>95265</v>
      </c>
      <c r="O29" s="253">
        <v>1860</v>
      </c>
      <c r="P29" s="253">
        <f t="shared" si="6"/>
        <v>97125</v>
      </c>
      <c r="Q29" s="252">
        <f t="shared" si="7"/>
        <v>0.09775032175032172</v>
      </c>
    </row>
    <row r="30" spans="1:17" s="244" customFormat="1" ht="18" customHeight="1">
      <c r="A30" s="258" t="s">
        <v>227</v>
      </c>
      <c r="B30" s="257">
        <v>12994</v>
      </c>
      <c r="C30" s="253">
        <v>96</v>
      </c>
      <c r="D30" s="253">
        <f t="shared" si="0"/>
        <v>13090</v>
      </c>
      <c r="E30" s="256">
        <f t="shared" si="1"/>
        <v>0.010434178190893649</v>
      </c>
      <c r="F30" s="254">
        <v>10357</v>
      </c>
      <c r="G30" s="253">
        <v>16</v>
      </c>
      <c r="H30" s="253">
        <f t="shared" si="2"/>
        <v>10373</v>
      </c>
      <c r="I30" s="255">
        <f t="shared" si="3"/>
        <v>0.261930010604454</v>
      </c>
      <c r="J30" s="254">
        <v>100323</v>
      </c>
      <c r="K30" s="253">
        <v>1150</v>
      </c>
      <c r="L30" s="253">
        <f t="shared" si="4"/>
        <v>101473</v>
      </c>
      <c r="M30" s="255">
        <f t="shared" si="5"/>
        <v>0.01074149933432619</v>
      </c>
      <c r="N30" s="254">
        <v>87823</v>
      </c>
      <c r="O30" s="253">
        <v>461</v>
      </c>
      <c r="P30" s="253">
        <f t="shared" si="6"/>
        <v>88284</v>
      </c>
      <c r="Q30" s="252">
        <f t="shared" si="7"/>
        <v>0.14939286846993793</v>
      </c>
    </row>
    <row r="31" spans="1:17" s="244" customFormat="1" ht="18" customHeight="1">
      <c r="A31" s="258" t="s">
        <v>232</v>
      </c>
      <c r="B31" s="257">
        <v>12249</v>
      </c>
      <c r="C31" s="253">
        <v>34</v>
      </c>
      <c r="D31" s="253">
        <f t="shared" si="0"/>
        <v>12283</v>
      </c>
      <c r="E31" s="256">
        <f t="shared" si="1"/>
        <v>0.009790909909759105</v>
      </c>
      <c r="F31" s="254">
        <v>13514</v>
      </c>
      <c r="G31" s="253">
        <v>12</v>
      </c>
      <c r="H31" s="253">
        <f t="shared" si="2"/>
        <v>13526</v>
      </c>
      <c r="I31" s="255">
        <f t="shared" si="3"/>
        <v>-0.09189708709152744</v>
      </c>
      <c r="J31" s="254">
        <v>80991</v>
      </c>
      <c r="K31" s="253">
        <v>369</v>
      </c>
      <c r="L31" s="253">
        <f t="shared" si="4"/>
        <v>81360</v>
      </c>
      <c r="M31" s="255">
        <f t="shared" si="5"/>
        <v>0.008612422869539471</v>
      </c>
      <c r="N31" s="254">
        <v>81617</v>
      </c>
      <c r="O31" s="253">
        <v>637</v>
      </c>
      <c r="P31" s="253">
        <f t="shared" si="6"/>
        <v>82254</v>
      </c>
      <c r="Q31" s="252">
        <f t="shared" si="7"/>
        <v>-0.010868772339339139</v>
      </c>
    </row>
    <row r="32" spans="1:17" s="244" customFormat="1" ht="18" customHeight="1">
      <c r="A32" s="258" t="s">
        <v>231</v>
      </c>
      <c r="B32" s="257">
        <v>10341</v>
      </c>
      <c r="C32" s="253">
        <v>203</v>
      </c>
      <c r="D32" s="253">
        <f t="shared" si="0"/>
        <v>10544</v>
      </c>
      <c r="E32" s="256">
        <f t="shared" si="1"/>
        <v>0.008404734518318</v>
      </c>
      <c r="F32" s="254">
        <v>9589</v>
      </c>
      <c r="G32" s="253">
        <v>155</v>
      </c>
      <c r="H32" s="253">
        <f t="shared" si="2"/>
        <v>9744</v>
      </c>
      <c r="I32" s="255">
        <f t="shared" si="3"/>
        <v>0.08210180623973717</v>
      </c>
      <c r="J32" s="254">
        <v>73150</v>
      </c>
      <c r="K32" s="253">
        <v>681</v>
      </c>
      <c r="L32" s="253">
        <f t="shared" si="4"/>
        <v>73831</v>
      </c>
      <c r="M32" s="255">
        <f t="shared" si="5"/>
        <v>0.007815435015744453</v>
      </c>
      <c r="N32" s="254">
        <v>78809</v>
      </c>
      <c r="O32" s="253">
        <v>333</v>
      </c>
      <c r="P32" s="253">
        <f t="shared" si="6"/>
        <v>79142</v>
      </c>
      <c r="Q32" s="252">
        <f t="shared" si="7"/>
        <v>-0.06710722498799626</v>
      </c>
    </row>
    <row r="33" spans="1:17" s="244" customFormat="1" ht="18" customHeight="1">
      <c r="A33" s="258" t="s">
        <v>228</v>
      </c>
      <c r="B33" s="257">
        <v>6845</v>
      </c>
      <c r="C33" s="253">
        <v>3677</v>
      </c>
      <c r="D33" s="253">
        <f t="shared" si="0"/>
        <v>10522</v>
      </c>
      <c r="E33" s="256">
        <f t="shared" si="1"/>
        <v>0.008387198084383726</v>
      </c>
      <c r="F33" s="254">
        <v>7471</v>
      </c>
      <c r="G33" s="253">
        <v>3467</v>
      </c>
      <c r="H33" s="253">
        <f t="shared" si="2"/>
        <v>10938</v>
      </c>
      <c r="I33" s="255">
        <f t="shared" si="3"/>
        <v>-0.03803254708356185</v>
      </c>
      <c r="J33" s="254">
        <v>61033</v>
      </c>
      <c r="K33" s="253">
        <v>27981</v>
      </c>
      <c r="L33" s="253">
        <f t="shared" si="4"/>
        <v>89014</v>
      </c>
      <c r="M33" s="255">
        <f t="shared" si="5"/>
        <v>0.00942264269062422</v>
      </c>
      <c r="N33" s="254">
        <v>59537</v>
      </c>
      <c r="O33" s="253">
        <v>23040</v>
      </c>
      <c r="P33" s="253">
        <f t="shared" si="6"/>
        <v>82577</v>
      </c>
      <c r="Q33" s="252">
        <f t="shared" si="7"/>
        <v>0.0779514877023868</v>
      </c>
    </row>
    <row r="34" spans="1:17" s="244" customFormat="1" ht="18" customHeight="1">
      <c r="A34" s="258" t="s">
        <v>229</v>
      </c>
      <c r="B34" s="257">
        <v>9908</v>
      </c>
      <c r="C34" s="253">
        <v>373</v>
      </c>
      <c r="D34" s="253">
        <f t="shared" si="0"/>
        <v>10281</v>
      </c>
      <c r="E34" s="256">
        <f t="shared" si="1"/>
        <v>0.008195094421740077</v>
      </c>
      <c r="F34" s="254">
        <v>14485</v>
      </c>
      <c r="G34" s="253">
        <v>144</v>
      </c>
      <c r="H34" s="253">
        <f t="shared" si="2"/>
        <v>14629</v>
      </c>
      <c r="I34" s="255">
        <f t="shared" si="3"/>
        <v>-0.2972178549456559</v>
      </c>
      <c r="J34" s="254">
        <v>73612</v>
      </c>
      <c r="K34" s="253">
        <v>1424</v>
      </c>
      <c r="L34" s="253">
        <f t="shared" si="4"/>
        <v>75036</v>
      </c>
      <c r="M34" s="255">
        <f t="shared" si="5"/>
        <v>0.00794299118041745</v>
      </c>
      <c r="N34" s="254">
        <v>103235</v>
      </c>
      <c r="O34" s="253">
        <v>962</v>
      </c>
      <c r="P34" s="253">
        <f t="shared" si="6"/>
        <v>104197</v>
      </c>
      <c r="Q34" s="252">
        <f t="shared" si="7"/>
        <v>-0.2798641035730395</v>
      </c>
    </row>
    <row r="35" spans="1:17" s="244" customFormat="1" ht="18" customHeight="1">
      <c r="A35" s="258" t="s">
        <v>230</v>
      </c>
      <c r="B35" s="257">
        <v>10173</v>
      </c>
      <c r="C35" s="253">
        <v>18</v>
      </c>
      <c r="D35" s="253">
        <f t="shared" si="0"/>
        <v>10191</v>
      </c>
      <c r="E35" s="256">
        <f t="shared" si="1"/>
        <v>0.008123354464736224</v>
      </c>
      <c r="F35" s="254">
        <v>8089</v>
      </c>
      <c r="G35" s="253">
        <v>21</v>
      </c>
      <c r="H35" s="253">
        <f t="shared" si="2"/>
        <v>8110</v>
      </c>
      <c r="I35" s="255">
        <f t="shared" si="3"/>
        <v>0.2565967940813809</v>
      </c>
      <c r="J35" s="254">
        <v>73017</v>
      </c>
      <c r="K35" s="253">
        <v>229</v>
      </c>
      <c r="L35" s="253">
        <f t="shared" si="4"/>
        <v>73246</v>
      </c>
      <c r="M35" s="255">
        <f t="shared" si="5"/>
        <v>0.007753509408828517</v>
      </c>
      <c r="N35" s="254">
        <v>81224</v>
      </c>
      <c r="O35" s="253">
        <v>681</v>
      </c>
      <c r="P35" s="253">
        <f t="shared" si="6"/>
        <v>81905</v>
      </c>
      <c r="Q35" s="252">
        <f t="shared" si="7"/>
        <v>-0.10572004151150727</v>
      </c>
    </row>
    <row r="36" spans="1:17" s="244" customFormat="1" ht="18" customHeight="1">
      <c r="A36" s="258" t="s">
        <v>233</v>
      </c>
      <c r="B36" s="257">
        <v>9170</v>
      </c>
      <c r="C36" s="253">
        <v>0</v>
      </c>
      <c r="D36" s="253">
        <f t="shared" si="0"/>
        <v>9170</v>
      </c>
      <c r="E36" s="256">
        <f t="shared" si="1"/>
        <v>0.007309504508059187</v>
      </c>
      <c r="F36" s="254">
        <v>8380</v>
      </c>
      <c r="G36" s="253">
        <v>4</v>
      </c>
      <c r="H36" s="253">
        <f t="shared" si="2"/>
        <v>8384</v>
      </c>
      <c r="I36" s="255">
        <f t="shared" si="3"/>
        <v>0.09375</v>
      </c>
      <c r="J36" s="254">
        <v>64849</v>
      </c>
      <c r="K36" s="253">
        <v>127</v>
      </c>
      <c r="L36" s="253">
        <f t="shared" si="4"/>
        <v>64976</v>
      </c>
      <c r="M36" s="255">
        <f t="shared" si="5"/>
        <v>0.006878082452939979</v>
      </c>
      <c r="N36" s="254">
        <v>69885</v>
      </c>
      <c r="O36" s="253">
        <v>336</v>
      </c>
      <c r="P36" s="253">
        <f t="shared" si="6"/>
        <v>70221</v>
      </c>
      <c r="Q36" s="252">
        <f t="shared" si="7"/>
        <v>-0.07469275572834333</v>
      </c>
    </row>
    <row r="37" spans="1:17" s="244" customFormat="1" ht="18" customHeight="1">
      <c r="A37" s="258" t="s">
        <v>234</v>
      </c>
      <c r="B37" s="257">
        <v>8934</v>
      </c>
      <c r="C37" s="253">
        <v>38</v>
      </c>
      <c r="D37" s="253">
        <f t="shared" si="0"/>
        <v>8972</v>
      </c>
      <c r="E37" s="256">
        <f t="shared" si="1"/>
        <v>0.0071516766026507115</v>
      </c>
      <c r="F37" s="254">
        <v>8490</v>
      </c>
      <c r="G37" s="253">
        <v>27</v>
      </c>
      <c r="H37" s="253">
        <f t="shared" si="2"/>
        <v>8517</v>
      </c>
      <c r="I37" s="255">
        <f t="shared" si="3"/>
        <v>0.05342256663144296</v>
      </c>
      <c r="J37" s="254">
        <v>65940</v>
      </c>
      <c r="K37" s="253">
        <v>698</v>
      </c>
      <c r="L37" s="253">
        <f t="shared" si="4"/>
        <v>66638</v>
      </c>
      <c r="M37" s="255">
        <f t="shared" si="5"/>
        <v>0.0070540146900242295</v>
      </c>
      <c r="N37" s="254">
        <v>66601</v>
      </c>
      <c r="O37" s="253">
        <v>258</v>
      </c>
      <c r="P37" s="253">
        <f t="shared" si="6"/>
        <v>66859</v>
      </c>
      <c r="Q37" s="252">
        <f t="shared" si="7"/>
        <v>-0.003305463737118375</v>
      </c>
    </row>
    <row r="38" spans="1:17" s="244" customFormat="1" ht="18" customHeight="1">
      <c r="A38" s="258" t="s">
        <v>237</v>
      </c>
      <c r="B38" s="257">
        <v>7183</v>
      </c>
      <c r="C38" s="253">
        <v>18</v>
      </c>
      <c r="D38" s="253">
        <f t="shared" si="0"/>
        <v>7201</v>
      </c>
      <c r="E38" s="256">
        <f t="shared" si="1"/>
        <v>0.005739993670941571</v>
      </c>
      <c r="F38" s="254">
        <v>7906</v>
      </c>
      <c r="G38" s="253"/>
      <c r="H38" s="253">
        <f t="shared" si="2"/>
        <v>7906</v>
      </c>
      <c r="I38" s="255">
        <f t="shared" si="3"/>
        <v>-0.08917278016696184</v>
      </c>
      <c r="J38" s="254">
        <v>53813</v>
      </c>
      <c r="K38" s="253">
        <v>275</v>
      </c>
      <c r="L38" s="253">
        <f t="shared" si="4"/>
        <v>54088</v>
      </c>
      <c r="M38" s="255">
        <f t="shared" si="5"/>
        <v>0.005725525174135336</v>
      </c>
      <c r="N38" s="254">
        <v>56571</v>
      </c>
      <c r="O38" s="253">
        <v>137</v>
      </c>
      <c r="P38" s="253">
        <f t="shared" si="6"/>
        <v>56708</v>
      </c>
      <c r="Q38" s="252">
        <f t="shared" si="7"/>
        <v>-0.04620159413133951</v>
      </c>
    </row>
    <row r="39" spans="1:17" s="244" customFormat="1" ht="18" customHeight="1">
      <c r="A39" s="258" t="s">
        <v>246</v>
      </c>
      <c r="B39" s="257">
        <v>6917</v>
      </c>
      <c r="C39" s="253">
        <v>171</v>
      </c>
      <c r="D39" s="253">
        <f t="shared" si="0"/>
        <v>7088</v>
      </c>
      <c r="E39" s="256">
        <f t="shared" si="1"/>
        <v>0.0056499201693700676</v>
      </c>
      <c r="F39" s="254">
        <v>8046</v>
      </c>
      <c r="G39" s="253">
        <v>25</v>
      </c>
      <c r="H39" s="253">
        <f t="shared" si="2"/>
        <v>8071</v>
      </c>
      <c r="I39" s="255">
        <f t="shared" si="3"/>
        <v>-0.1217940775616404</v>
      </c>
      <c r="J39" s="254">
        <v>37788</v>
      </c>
      <c r="K39" s="253">
        <v>591</v>
      </c>
      <c r="L39" s="253">
        <f t="shared" si="4"/>
        <v>38379</v>
      </c>
      <c r="M39" s="255">
        <f t="shared" si="5"/>
        <v>0.004062637380900386</v>
      </c>
      <c r="N39" s="254">
        <v>40443</v>
      </c>
      <c r="O39" s="253">
        <v>509</v>
      </c>
      <c r="P39" s="253">
        <f t="shared" si="6"/>
        <v>40952</v>
      </c>
      <c r="Q39" s="252">
        <f t="shared" si="7"/>
        <v>-0.06282965422934161</v>
      </c>
    </row>
    <row r="40" spans="1:17" s="244" customFormat="1" ht="18" customHeight="1">
      <c r="A40" s="258" t="s">
        <v>238</v>
      </c>
      <c r="B40" s="257">
        <v>6180</v>
      </c>
      <c r="C40" s="253">
        <v>118</v>
      </c>
      <c r="D40" s="253">
        <f t="shared" si="0"/>
        <v>6298</v>
      </c>
      <c r="E40" s="256">
        <f t="shared" si="1"/>
        <v>0.005020202769002918</v>
      </c>
      <c r="F40" s="254">
        <v>5739</v>
      </c>
      <c r="G40" s="253">
        <v>499</v>
      </c>
      <c r="H40" s="253">
        <f t="shared" si="2"/>
        <v>6238</v>
      </c>
      <c r="I40" s="255">
        <f t="shared" si="3"/>
        <v>0.009618467457518376</v>
      </c>
      <c r="J40" s="254">
        <v>43502</v>
      </c>
      <c r="K40" s="253">
        <v>1882</v>
      </c>
      <c r="L40" s="253">
        <f t="shared" si="4"/>
        <v>45384</v>
      </c>
      <c r="M40" s="255">
        <f t="shared" si="5"/>
        <v>0.004804156827816855</v>
      </c>
      <c r="N40" s="254">
        <v>40580</v>
      </c>
      <c r="O40" s="253">
        <v>1026</v>
      </c>
      <c r="P40" s="253">
        <f t="shared" si="6"/>
        <v>41606</v>
      </c>
      <c r="Q40" s="252">
        <f t="shared" si="7"/>
        <v>0.09080421093111579</v>
      </c>
    </row>
    <row r="41" spans="1:17" s="244" customFormat="1" ht="18" customHeight="1">
      <c r="A41" s="258" t="s">
        <v>243</v>
      </c>
      <c r="B41" s="257">
        <v>5515</v>
      </c>
      <c r="C41" s="253">
        <v>12</v>
      </c>
      <c r="D41" s="253">
        <f t="shared" si="0"/>
        <v>5527</v>
      </c>
      <c r="E41" s="256">
        <f t="shared" si="1"/>
        <v>0.004405630470669916</v>
      </c>
      <c r="F41" s="254">
        <v>5896</v>
      </c>
      <c r="G41" s="253">
        <v>130</v>
      </c>
      <c r="H41" s="253">
        <f t="shared" si="2"/>
        <v>6026</v>
      </c>
      <c r="I41" s="255">
        <f t="shared" si="3"/>
        <v>-0.08280783272485892</v>
      </c>
      <c r="J41" s="254">
        <v>42565</v>
      </c>
      <c r="K41" s="253">
        <v>127</v>
      </c>
      <c r="L41" s="253">
        <f t="shared" si="4"/>
        <v>42692</v>
      </c>
      <c r="M41" s="255">
        <f t="shared" si="5"/>
        <v>0.00451919318026523</v>
      </c>
      <c r="N41" s="254">
        <v>38355</v>
      </c>
      <c r="O41" s="253">
        <v>191</v>
      </c>
      <c r="P41" s="253">
        <f t="shared" si="6"/>
        <v>38546</v>
      </c>
      <c r="Q41" s="252">
        <f t="shared" si="7"/>
        <v>0.1075597986820942</v>
      </c>
    </row>
    <row r="42" spans="1:17" s="244" customFormat="1" ht="18" customHeight="1">
      <c r="A42" s="258" t="s">
        <v>239</v>
      </c>
      <c r="B42" s="257">
        <v>5161</v>
      </c>
      <c r="C42" s="253">
        <v>137</v>
      </c>
      <c r="D42" s="253">
        <f t="shared" si="0"/>
        <v>5298</v>
      </c>
      <c r="E42" s="256">
        <f t="shared" si="1"/>
        <v>0.00422309213562678</v>
      </c>
      <c r="F42" s="254">
        <v>5773</v>
      </c>
      <c r="G42" s="253">
        <v>17</v>
      </c>
      <c r="H42" s="253">
        <f t="shared" si="2"/>
        <v>5790</v>
      </c>
      <c r="I42" s="255">
        <f t="shared" si="3"/>
        <v>-0.08497409326424865</v>
      </c>
      <c r="J42" s="254">
        <v>43511</v>
      </c>
      <c r="K42" s="253">
        <v>615</v>
      </c>
      <c r="L42" s="253">
        <f t="shared" si="4"/>
        <v>44126</v>
      </c>
      <c r="M42" s="255">
        <f t="shared" si="5"/>
        <v>0.004670990309013013</v>
      </c>
      <c r="N42" s="254">
        <v>48971</v>
      </c>
      <c r="O42" s="253">
        <v>176</v>
      </c>
      <c r="P42" s="253">
        <f t="shared" si="6"/>
        <v>49147</v>
      </c>
      <c r="Q42" s="252">
        <f t="shared" si="7"/>
        <v>-0.1021628990579283</v>
      </c>
    </row>
    <row r="43" spans="1:17" s="244" customFormat="1" ht="18" customHeight="1">
      <c r="A43" s="258" t="s">
        <v>241</v>
      </c>
      <c r="B43" s="257">
        <v>5172</v>
      </c>
      <c r="C43" s="253">
        <v>114</v>
      </c>
      <c r="D43" s="253">
        <f t="shared" si="0"/>
        <v>5286</v>
      </c>
      <c r="E43" s="256">
        <f t="shared" si="1"/>
        <v>0.004213526808026266</v>
      </c>
      <c r="F43" s="254">
        <v>3966</v>
      </c>
      <c r="G43" s="253">
        <v>10</v>
      </c>
      <c r="H43" s="253">
        <f t="shared" si="2"/>
        <v>3976</v>
      </c>
      <c r="I43" s="255">
        <f t="shared" si="3"/>
        <v>0.32947686116700203</v>
      </c>
      <c r="J43" s="254">
        <v>38433</v>
      </c>
      <c r="K43" s="253">
        <v>519</v>
      </c>
      <c r="L43" s="253">
        <f t="shared" si="4"/>
        <v>38952</v>
      </c>
      <c r="M43" s="255">
        <f t="shared" si="5"/>
        <v>0.004123292718956508</v>
      </c>
      <c r="N43" s="254">
        <v>32733</v>
      </c>
      <c r="O43" s="253">
        <v>135</v>
      </c>
      <c r="P43" s="253">
        <f t="shared" si="6"/>
        <v>32868</v>
      </c>
      <c r="Q43" s="252">
        <f t="shared" si="7"/>
        <v>0.18510405257393203</v>
      </c>
    </row>
    <row r="44" spans="1:17" s="244" customFormat="1" ht="18" customHeight="1">
      <c r="A44" s="258" t="s">
        <v>236</v>
      </c>
      <c r="B44" s="257">
        <v>5061</v>
      </c>
      <c r="C44" s="253">
        <v>121</v>
      </c>
      <c r="D44" s="253">
        <f t="shared" si="0"/>
        <v>5182</v>
      </c>
      <c r="E44" s="256">
        <f t="shared" si="1"/>
        <v>0.004130627302155148</v>
      </c>
      <c r="F44" s="254">
        <v>5212</v>
      </c>
      <c r="G44" s="253">
        <v>171</v>
      </c>
      <c r="H44" s="253">
        <f t="shared" si="2"/>
        <v>5383</v>
      </c>
      <c r="I44" s="255">
        <f t="shared" si="3"/>
        <v>-0.03733977336057959</v>
      </c>
      <c r="J44" s="254">
        <v>44223</v>
      </c>
      <c r="K44" s="253">
        <v>2209</v>
      </c>
      <c r="L44" s="253">
        <f t="shared" si="4"/>
        <v>46432</v>
      </c>
      <c r="M44" s="255">
        <f t="shared" si="5"/>
        <v>0.004915093641573952</v>
      </c>
      <c r="N44" s="254">
        <v>43354</v>
      </c>
      <c r="O44" s="253">
        <v>2152</v>
      </c>
      <c r="P44" s="253">
        <f t="shared" si="6"/>
        <v>45506</v>
      </c>
      <c r="Q44" s="252">
        <f t="shared" si="7"/>
        <v>0.020348964971652173</v>
      </c>
    </row>
    <row r="45" spans="1:17" s="244" customFormat="1" ht="18" customHeight="1">
      <c r="A45" s="258" t="s">
        <v>244</v>
      </c>
      <c r="B45" s="257">
        <v>1703</v>
      </c>
      <c r="C45" s="253">
        <v>3379</v>
      </c>
      <c r="D45" s="253">
        <f t="shared" si="0"/>
        <v>5082</v>
      </c>
      <c r="E45" s="256">
        <f t="shared" si="1"/>
        <v>0.004050916238817534</v>
      </c>
      <c r="F45" s="254">
        <v>1406</v>
      </c>
      <c r="G45" s="253">
        <v>2872</v>
      </c>
      <c r="H45" s="253">
        <f t="shared" si="2"/>
        <v>4278</v>
      </c>
      <c r="I45" s="255">
        <f t="shared" si="3"/>
        <v>0.18793828892005604</v>
      </c>
      <c r="J45" s="254">
        <v>13569</v>
      </c>
      <c r="K45" s="253">
        <v>26903</v>
      </c>
      <c r="L45" s="253">
        <f t="shared" si="4"/>
        <v>40472</v>
      </c>
      <c r="M45" s="255">
        <f t="shared" si="5"/>
        <v>0.004284193441199625</v>
      </c>
      <c r="N45" s="254">
        <v>12315</v>
      </c>
      <c r="O45" s="253">
        <v>22593</v>
      </c>
      <c r="P45" s="253">
        <f t="shared" si="6"/>
        <v>34908</v>
      </c>
      <c r="Q45" s="252">
        <f t="shared" si="7"/>
        <v>0.15939039761659224</v>
      </c>
    </row>
    <row r="46" spans="1:17" s="244" customFormat="1" ht="18" customHeight="1">
      <c r="A46" s="258" t="s">
        <v>242</v>
      </c>
      <c r="B46" s="257">
        <v>4022</v>
      </c>
      <c r="C46" s="253">
        <v>606</v>
      </c>
      <c r="D46" s="253">
        <f aca="true" t="shared" si="16" ref="D46:D58">C46+B46</f>
        <v>4628</v>
      </c>
      <c r="E46" s="256">
        <f aca="true" t="shared" si="17" ref="E46:E58">D46/$D$8</f>
        <v>0.0036890280112647673</v>
      </c>
      <c r="F46" s="254">
        <v>5476</v>
      </c>
      <c r="G46" s="253">
        <v>75</v>
      </c>
      <c r="H46" s="253">
        <f aca="true" t="shared" si="18" ref="H46:H58">G46+F46</f>
        <v>5551</v>
      </c>
      <c r="I46" s="255">
        <f aca="true" t="shared" si="19" ref="I46:I58">(D46/H46-1)</f>
        <v>-0.16627634660421542</v>
      </c>
      <c r="J46" s="254">
        <v>41945</v>
      </c>
      <c r="K46" s="253">
        <v>2070</v>
      </c>
      <c r="L46" s="253">
        <f aca="true" t="shared" si="20" ref="L46:L58">K46+J46</f>
        <v>44015</v>
      </c>
      <c r="M46" s="255">
        <f aca="true" t="shared" si="21" ref="M46:M58">(L46/$L$8)</f>
        <v>0.0046592403220597324</v>
      </c>
      <c r="N46" s="254">
        <v>53812</v>
      </c>
      <c r="O46" s="253">
        <v>1019</v>
      </c>
      <c r="P46" s="253">
        <f aca="true" t="shared" si="22" ref="P46:P58">O46+N46</f>
        <v>54831</v>
      </c>
      <c r="Q46" s="252">
        <f aca="true" t="shared" si="23" ref="Q46:Q58">(L46/P46-1)</f>
        <v>-0.19726067370647993</v>
      </c>
    </row>
    <row r="47" spans="1:17" s="244" customFormat="1" ht="18" customHeight="1">
      <c r="A47" s="258" t="s">
        <v>247</v>
      </c>
      <c r="B47" s="257">
        <v>3961</v>
      </c>
      <c r="C47" s="253">
        <v>487</v>
      </c>
      <c r="D47" s="253">
        <f t="shared" si="16"/>
        <v>4448</v>
      </c>
      <c r="E47" s="256">
        <f t="shared" si="17"/>
        <v>0.0035455480972570626</v>
      </c>
      <c r="F47" s="254">
        <v>4368</v>
      </c>
      <c r="G47" s="253">
        <v>91</v>
      </c>
      <c r="H47" s="253">
        <f t="shared" si="18"/>
        <v>4459</v>
      </c>
      <c r="I47" s="255">
        <f t="shared" si="19"/>
        <v>-0.002466920834267805</v>
      </c>
      <c r="J47" s="254">
        <v>33157</v>
      </c>
      <c r="K47" s="253">
        <v>1179</v>
      </c>
      <c r="L47" s="253">
        <f t="shared" si="20"/>
        <v>34336</v>
      </c>
      <c r="M47" s="255">
        <f t="shared" si="21"/>
        <v>0.003634662630881358</v>
      </c>
      <c r="N47" s="254">
        <v>30862</v>
      </c>
      <c r="O47" s="253">
        <v>590</v>
      </c>
      <c r="P47" s="253">
        <f t="shared" si="22"/>
        <v>31452</v>
      </c>
      <c r="Q47" s="252">
        <f t="shared" si="23"/>
        <v>0.09169528169909702</v>
      </c>
    </row>
    <row r="48" spans="1:17" s="244" customFormat="1" ht="18" customHeight="1">
      <c r="A48" s="258" t="s">
        <v>248</v>
      </c>
      <c r="B48" s="257">
        <v>4175</v>
      </c>
      <c r="C48" s="253">
        <v>4</v>
      </c>
      <c r="D48" s="253">
        <f t="shared" si="16"/>
        <v>4179</v>
      </c>
      <c r="E48" s="256">
        <f t="shared" si="17"/>
        <v>0.0033311253368788814</v>
      </c>
      <c r="F48" s="254">
        <v>3557</v>
      </c>
      <c r="G48" s="253">
        <v>16</v>
      </c>
      <c r="H48" s="253">
        <f t="shared" si="18"/>
        <v>3573</v>
      </c>
      <c r="I48" s="255">
        <f t="shared" si="19"/>
        <v>0.16960537363560024</v>
      </c>
      <c r="J48" s="254">
        <v>28255</v>
      </c>
      <c r="K48" s="253">
        <v>82</v>
      </c>
      <c r="L48" s="253">
        <f t="shared" si="20"/>
        <v>28337</v>
      </c>
      <c r="M48" s="255">
        <f t="shared" si="21"/>
        <v>0.002999634056712635</v>
      </c>
      <c r="N48" s="254">
        <v>26943</v>
      </c>
      <c r="O48" s="253">
        <v>370</v>
      </c>
      <c r="P48" s="253">
        <f t="shared" si="22"/>
        <v>27313</v>
      </c>
      <c r="Q48" s="252">
        <f t="shared" si="23"/>
        <v>0.037491304507011325</v>
      </c>
    </row>
    <row r="49" spans="1:17" s="244" customFormat="1" ht="18" customHeight="1">
      <c r="A49" s="258" t="s">
        <v>245</v>
      </c>
      <c r="B49" s="257">
        <v>4153</v>
      </c>
      <c r="C49" s="253">
        <v>5</v>
      </c>
      <c r="D49" s="253">
        <f t="shared" si="16"/>
        <v>4158</v>
      </c>
      <c r="E49" s="256">
        <f t="shared" si="17"/>
        <v>0.0033143860135779824</v>
      </c>
      <c r="F49" s="254">
        <v>5020</v>
      </c>
      <c r="G49" s="253">
        <v>19</v>
      </c>
      <c r="H49" s="253">
        <f t="shared" si="18"/>
        <v>5039</v>
      </c>
      <c r="I49" s="255">
        <f t="shared" si="19"/>
        <v>-0.1748362770390951</v>
      </c>
      <c r="J49" s="254">
        <v>40821</v>
      </c>
      <c r="K49" s="253">
        <v>144</v>
      </c>
      <c r="L49" s="253">
        <f t="shared" si="20"/>
        <v>40965</v>
      </c>
      <c r="M49" s="255">
        <f t="shared" si="21"/>
        <v>0.00433638032019032</v>
      </c>
      <c r="N49" s="254">
        <v>41569</v>
      </c>
      <c r="O49" s="253">
        <v>399</v>
      </c>
      <c r="P49" s="253">
        <f t="shared" si="22"/>
        <v>41968</v>
      </c>
      <c r="Q49" s="252">
        <f t="shared" si="23"/>
        <v>-0.02389916126572622</v>
      </c>
    </row>
    <row r="50" spans="1:17" s="244" customFormat="1" ht="18" customHeight="1">
      <c r="A50" s="258" t="s">
        <v>445</v>
      </c>
      <c r="B50" s="257">
        <v>1415</v>
      </c>
      <c r="C50" s="253">
        <v>2335</v>
      </c>
      <c r="D50" s="253">
        <f t="shared" si="16"/>
        <v>3750</v>
      </c>
      <c r="E50" s="256">
        <f t="shared" si="17"/>
        <v>0.002989164875160518</v>
      </c>
      <c r="F50" s="254">
        <v>1796</v>
      </c>
      <c r="G50" s="253">
        <v>1419</v>
      </c>
      <c r="H50" s="253">
        <f t="shared" si="18"/>
        <v>3215</v>
      </c>
      <c r="I50" s="255">
        <f t="shared" si="19"/>
        <v>0.16640746500777603</v>
      </c>
      <c r="J50" s="254">
        <v>10040</v>
      </c>
      <c r="K50" s="253">
        <v>17658</v>
      </c>
      <c r="L50" s="253">
        <f t="shared" si="20"/>
        <v>27698</v>
      </c>
      <c r="M50" s="255">
        <f t="shared" si="21"/>
        <v>0.0029319922399275353</v>
      </c>
      <c r="N50" s="254">
        <v>15066</v>
      </c>
      <c r="O50" s="253">
        <v>6152</v>
      </c>
      <c r="P50" s="253">
        <f t="shared" si="22"/>
        <v>21218</v>
      </c>
      <c r="Q50" s="252">
        <f t="shared" si="23"/>
        <v>0.3054010745593365</v>
      </c>
    </row>
    <row r="51" spans="1:17" s="244" customFormat="1" ht="18" customHeight="1">
      <c r="A51" s="258" t="s">
        <v>249</v>
      </c>
      <c r="B51" s="257">
        <v>3569</v>
      </c>
      <c r="C51" s="253">
        <v>6</v>
      </c>
      <c r="D51" s="253">
        <f t="shared" si="16"/>
        <v>3575</v>
      </c>
      <c r="E51" s="256">
        <f t="shared" si="17"/>
        <v>0.002849670514319694</v>
      </c>
      <c r="F51" s="254">
        <v>3735</v>
      </c>
      <c r="G51" s="253">
        <v>6</v>
      </c>
      <c r="H51" s="253">
        <f t="shared" si="18"/>
        <v>3741</v>
      </c>
      <c r="I51" s="255">
        <f t="shared" si="19"/>
        <v>-0.04437316225608123</v>
      </c>
      <c r="J51" s="254">
        <v>30303</v>
      </c>
      <c r="K51" s="253">
        <v>185</v>
      </c>
      <c r="L51" s="253">
        <f t="shared" si="20"/>
        <v>30488</v>
      </c>
      <c r="M51" s="255">
        <f t="shared" si="21"/>
        <v>0.0032273297498343094</v>
      </c>
      <c r="N51" s="254">
        <v>25820</v>
      </c>
      <c r="O51" s="253">
        <v>98</v>
      </c>
      <c r="P51" s="253">
        <f t="shared" si="22"/>
        <v>25918</v>
      </c>
      <c r="Q51" s="252">
        <f t="shared" si="23"/>
        <v>0.1763253337448878</v>
      </c>
    </row>
    <row r="52" spans="1:17" s="244" customFormat="1" ht="18" customHeight="1">
      <c r="A52" s="258" t="s">
        <v>251</v>
      </c>
      <c r="B52" s="257">
        <v>3452</v>
      </c>
      <c r="C52" s="253">
        <v>79</v>
      </c>
      <c r="D52" s="253">
        <f t="shared" si="16"/>
        <v>3531</v>
      </c>
      <c r="E52" s="256">
        <f t="shared" si="17"/>
        <v>0.0028145976464511438</v>
      </c>
      <c r="F52" s="254">
        <v>4247</v>
      </c>
      <c r="G52" s="253">
        <v>11</v>
      </c>
      <c r="H52" s="253">
        <f t="shared" si="18"/>
        <v>4258</v>
      </c>
      <c r="I52" s="255">
        <f t="shared" si="19"/>
        <v>-0.1707374354156881</v>
      </c>
      <c r="J52" s="254">
        <v>27432</v>
      </c>
      <c r="K52" s="253">
        <v>250</v>
      </c>
      <c r="L52" s="253">
        <f t="shared" si="20"/>
        <v>27682</v>
      </c>
      <c r="M52" s="255">
        <f t="shared" si="21"/>
        <v>0.00293029854811445</v>
      </c>
      <c r="N52" s="254">
        <v>29567</v>
      </c>
      <c r="O52" s="253">
        <v>55</v>
      </c>
      <c r="P52" s="253">
        <f t="shared" si="22"/>
        <v>29622</v>
      </c>
      <c r="Q52" s="252">
        <f t="shared" si="23"/>
        <v>-0.06549186415501995</v>
      </c>
    </row>
    <row r="53" spans="1:17" s="244" customFormat="1" ht="18" customHeight="1">
      <c r="A53" s="258" t="s">
        <v>252</v>
      </c>
      <c r="B53" s="257">
        <v>3418</v>
      </c>
      <c r="C53" s="253">
        <v>10</v>
      </c>
      <c r="D53" s="253">
        <f t="shared" si="16"/>
        <v>3428</v>
      </c>
      <c r="E53" s="256">
        <f t="shared" si="17"/>
        <v>0.002732495251213402</v>
      </c>
      <c r="F53" s="254">
        <v>2671</v>
      </c>
      <c r="G53" s="253">
        <v>14</v>
      </c>
      <c r="H53" s="253">
        <f t="shared" si="18"/>
        <v>2685</v>
      </c>
      <c r="I53" s="255">
        <f t="shared" si="19"/>
        <v>0.27672253258845436</v>
      </c>
      <c r="J53" s="254">
        <v>22553</v>
      </c>
      <c r="K53" s="253">
        <v>181</v>
      </c>
      <c r="L53" s="253">
        <f t="shared" si="20"/>
        <v>22734</v>
      </c>
      <c r="M53" s="255">
        <f t="shared" si="21"/>
        <v>0.002406524354917777</v>
      </c>
      <c r="N53" s="254">
        <v>18290</v>
      </c>
      <c r="O53" s="253">
        <v>93</v>
      </c>
      <c r="P53" s="253">
        <f t="shared" si="22"/>
        <v>18383</v>
      </c>
      <c r="Q53" s="252">
        <f t="shared" si="23"/>
        <v>0.23668606865038355</v>
      </c>
    </row>
    <row r="54" spans="1:17" s="244" customFormat="1" ht="18" customHeight="1">
      <c r="A54" s="258" t="s">
        <v>250</v>
      </c>
      <c r="B54" s="257">
        <v>2661</v>
      </c>
      <c r="C54" s="253">
        <v>764</v>
      </c>
      <c r="D54" s="253">
        <f t="shared" si="16"/>
        <v>3425</v>
      </c>
      <c r="E54" s="256">
        <f t="shared" si="17"/>
        <v>0.0027301039193132733</v>
      </c>
      <c r="F54" s="254">
        <v>2892</v>
      </c>
      <c r="G54" s="253">
        <v>487</v>
      </c>
      <c r="H54" s="253">
        <f t="shared" si="18"/>
        <v>3379</v>
      </c>
      <c r="I54" s="255">
        <f t="shared" si="19"/>
        <v>0.013613495116898466</v>
      </c>
      <c r="J54" s="254">
        <v>19489</v>
      </c>
      <c r="K54" s="253">
        <v>4660</v>
      </c>
      <c r="L54" s="253">
        <f t="shared" si="20"/>
        <v>24149</v>
      </c>
      <c r="M54" s="255">
        <f t="shared" si="21"/>
        <v>0.002556310224637521</v>
      </c>
      <c r="N54" s="254">
        <v>24602</v>
      </c>
      <c r="O54" s="253">
        <v>3072</v>
      </c>
      <c r="P54" s="253">
        <f t="shared" si="22"/>
        <v>27674</v>
      </c>
      <c r="Q54" s="252">
        <f t="shared" si="23"/>
        <v>-0.1273758762737588</v>
      </c>
    </row>
    <row r="55" spans="1:17" s="244" customFormat="1" ht="18" customHeight="1">
      <c r="A55" s="258" t="s">
        <v>447</v>
      </c>
      <c r="B55" s="257">
        <v>2886</v>
      </c>
      <c r="C55" s="253">
        <v>0</v>
      </c>
      <c r="D55" s="253">
        <f t="shared" si="16"/>
        <v>2886</v>
      </c>
      <c r="E55" s="256">
        <f t="shared" si="17"/>
        <v>0.0023004612879235346</v>
      </c>
      <c r="F55" s="254">
        <v>2649</v>
      </c>
      <c r="G55" s="253">
        <v>9</v>
      </c>
      <c r="H55" s="253">
        <f t="shared" si="18"/>
        <v>2658</v>
      </c>
      <c r="I55" s="255">
        <f t="shared" si="19"/>
        <v>0.08577878103837477</v>
      </c>
      <c r="J55" s="254">
        <v>19560</v>
      </c>
      <c r="K55" s="253">
        <v>579</v>
      </c>
      <c r="L55" s="253">
        <f t="shared" si="20"/>
        <v>20139</v>
      </c>
      <c r="M55" s="255">
        <f t="shared" si="21"/>
        <v>0.002131828713982982</v>
      </c>
      <c r="N55" s="254">
        <v>17834</v>
      </c>
      <c r="O55" s="253">
        <v>128</v>
      </c>
      <c r="P55" s="253">
        <f t="shared" si="22"/>
        <v>17962</v>
      </c>
      <c r="Q55" s="252">
        <f t="shared" si="23"/>
        <v>0.1212003117692908</v>
      </c>
    </row>
    <row r="56" spans="1:17" s="244" customFormat="1" ht="18" customHeight="1">
      <c r="A56" s="258" t="s">
        <v>240</v>
      </c>
      <c r="B56" s="257">
        <v>2868</v>
      </c>
      <c r="C56" s="253">
        <v>9</v>
      </c>
      <c r="D56" s="253">
        <f t="shared" si="16"/>
        <v>2877</v>
      </c>
      <c r="E56" s="256">
        <f t="shared" si="17"/>
        <v>0.0022932872922231495</v>
      </c>
      <c r="F56" s="254">
        <v>4831</v>
      </c>
      <c r="G56" s="253">
        <v>2</v>
      </c>
      <c r="H56" s="253">
        <f t="shared" si="18"/>
        <v>4833</v>
      </c>
      <c r="I56" s="255">
        <f t="shared" si="19"/>
        <v>-0.40471756672873993</v>
      </c>
      <c r="J56" s="254">
        <v>36646</v>
      </c>
      <c r="K56" s="253">
        <v>44</v>
      </c>
      <c r="L56" s="253">
        <f t="shared" si="20"/>
        <v>36690</v>
      </c>
      <c r="M56" s="255">
        <f t="shared" si="21"/>
        <v>0.0038838470388815535</v>
      </c>
      <c r="N56" s="254">
        <v>30816</v>
      </c>
      <c r="O56" s="253">
        <v>28</v>
      </c>
      <c r="P56" s="253">
        <f t="shared" si="22"/>
        <v>30844</v>
      </c>
      <c r="Q56" s="252">
        <f t="shared" si="23"/>
        <v>0.18953443133186365</v>
      </c>
    </row>
    <row r="57" spans="1:17" s="244" customFormat="1" ht="18" customHeight="1">
      <c r="A57" s="258" t="s">
        <v>446</v>
      </c>
      <c r="B57" s="257">
        <v>2808</v>
      </c>
      <c r="C57" s="253">
        <v>14</v>
      </c>
      <c r="D57" s="253">
        <f t="shared" si="16"/>
        <v>2822</v>
      </c>
      <c r="E57" s="256">
        <f t="shared" si="17"/>
        <v>0.002249446207387462</v>
      </c>
      <c r="F57" s="254">
        <v>3309</v>
      </c>
      <c r="G57" s="253">
        <v>86</v>
      </c>
      <c r="H57" s="253">
        <f t="shared" si="18"/>
        <v>3395</v>
      </c>
      <c r="I57" s="255">
        <f t="shared" si="19"/>
        <v>-0.16877761413843884</v>
      </c>
      <c r="J57" s="254">
        <v>22075</v>
      </c>
      <c r="K57" s="253">
        <v>114</v>
      </c>
      <c r="L57" s="253">
        <f t="shared" si="20"/>
        <v>22189</v>
      </c>
      <c r="M57" s="255">
        <f t="shared" si="21"/>
        <v>0.002348832977534554</v>
      </c>
      <c r="N57" s="254">
        <v>26138</v>
      </c>
      <c r="O57" s="253">
        <v>375</v>
      </c>
      <c r="P57" s="253">
        <f t="shared" si="22"/>
        <v>26513</v>
      </c>
      <c r="Q57" s="252">
        <f t="shared" si="23"/>
        <v>-0.1630898050013201</v>
      </c>
    </row>
    <row r="58" spans="1:17" s="244" customFormat="1" ht="18" customHeight="1" thickBot="1">
      <c r="A58" s="251" t="s">
        <v>253</v>
      </c>
      <c r="B58" s="250">
        <v>120756</v>
      </c>
      <c r="C58" s="246">
        <v>33648</v>
      </c>
      <c r="D58" s="246">
        <f t="shared" si="16"/>
        <v>154404</v>
      </c>
      <c r="E58" s="249">
        <f t="shared" si="17"/>
        <v>0.12307707023580924</v>
      </c>
      <c r="F58" s="247">
        <v>115164</v>
      </c>
      <c r="G58" s="246">
        <v>23149</v>
      </c>
      <c r="H58" s="246">
        <f t="shared" si="18"/>
        <v>138313</v>
      </c>
      <c r="I58" s="248">
        <f t="shared" si="19"/>
        <v>0.11633758215062939</v>
      </c>
      <c r="J58" s="247">
        <v>866169</v>
      </c>
      <c r="K58" s="246">
        <v>282745</v>
      </c>
      <c r="L58" s="246">
        <f t="shared" si="20"/>
        <v>1148914</v>
      </c>
      <c r="M58" s="248">
        <f t="shared" si="21"/>
        <v>0.12161913973370295</v>
      </c>
      <c r="N58" s="247">
        <v>842532</v>
      </c>
      <c r="O58" s="246">
        <v>241443</v>
      </c>
      <c r="P58" s="246">
        <f t="shared" si="22"/>
        <v>1083975</v>
      </c>
      <c r="Q58" s="245">
        <f t="shared" si="23"/>
        <v>0.059908208215134096</v>
      </c>
    </row>
    <row r="59" ht="15" thickTop="1">
      <c r="A59" s="178" t="s">
        <v>50</v>
      </c>
    </row>
    <row r="60" ht="14.25" customHeight="1">
      <c r="A60" s="150" t="s">
        <v>49</v>
      </c>
    </row>
  </sheetData>
  <sheetProtection/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59:Q65536 I59:I65536 I3 I7 Q3 Q7 Q5 I5">
    <cfRule type="cellIs" priority="1" dxfId="69" operator="lessThan" stopIfTrue="1">
      <formula>0</formula>
    </cfRule>
  </conditionalFormatting>
  <conditionalFormatting sqref="Q8:Q58 I8:I58">
    <cfRule type="cellIs" priority="2" dxfId="69" operator="lessThan" stopIfTrue="1">
      <formula>0</formula>
    </cfRule>
    <cfRule type="cellIs" priority="3" dxfId="71" operator="greaterThanOrEqual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Agosto 2011</dc:title>
  <dc:subject/>
  <dc:creator>Juan Carlos Torres Camargo</dc:creator>
  <cp:keywords/>
  <dc:description/>
  <cp:lastModifiedBy>Juan Carlos Torres Camargo</cp:lastModifiedBy>
  <cp:lastPrinted>2011-09-30T21:05:33Z</cp:lastPrinted>
  <dcterms:created xsi:type="dcterms:W3CDTF">2011-06-09T20:44:59Z</dcterms:created>
  <dcterms:modified xsi:type="dcterms:W3CDTF">2011-10-20T21:11:39Z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AEVVZYF6TF2M-634-401</vt:lpwstr>
  </property>
  <property fmtid="{D5CDD505-2E9C-101B-9397-08002B2CF9AE}" pid="3" name="_dlc_DocIdItemGuid">
    <vt:lpwstr>adeea3e1-7f3b-4595-a433-1e85076cdc16</vt:lpwstr>
  </property>
  <property fmtid="{D5CDD505-2E9C-101B-9397-08002B2CF9AE}" pid="4" name="_dlc_DocIdUrl">
    <vt:lpwstr>http://190.27.249.227/AAeronautica/Estadisticas/TAereo/EOperacionales/BolPubAnte/_layouts/DocIdRedir.aspx?ID=AEVVZYF6TF2M-634-401, AEVVZYF6TF2M-634-401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102.000000000000</vt:lpwstr>
  </property>
  <property fmtid="{D5CDD505-2E9C-101B-9397-08002B2CF9AE}" pid="8" name="TaskStatus">
    <vt:lpwstr/>
  </property>
  <property fmtid="{D5CDD505-2E9C-101B-9397-08002B2CF9AE}" pid="9" name="Vigencia">
    <vt:lpwstr>2011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